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Ř1V - Řad 1 vodovod" sheetId="2" r:id="rId2"/>
    <sheet name="Ř1ZP - Řad 1 oprava zpevn..." sheetId="3" r:id="rId3"/>
    <sheet name="SO 01 - Chodník ulice Hus..." sheetId="4" r:id="rId4"/>
    <sheet name="SO 02 - Chodník ulice Hus..." sheetId="5" r:id="rId5"/>
    <sheet name="SO 03 - Chodník ulice Hus..." sheetId="6" r:id="rId6"/>
    <sheet name="SO 04 - Chodník ulice Hus..." sheetId="7" r:id="rId7"/>
    <sheet name="VON - Vedlejší a ostatní ..." sheetId="8" r:id="rId8"/>
    <sheet name="Pokyny pro vyplnění" sheetId="9" r:id="rId9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'Ř1V - Řad 1 vodovod'!$C$96:$K$617</definedName>
    <definedName name="_xlnm.Print_Area" localSheetId="1">'Ř1V - Řad 1 vodovod'!$C$4:$J$43,'Ř1V - Řad 1 vodovod'!$C$49:$J$74,'Ř1V - Řad 1 vodovod'!$C$80:$K$617</definedName>
    <definedName name="_xlnm.Print_Titles" localSheetId="1">'Ř1V - Řad 1 vodovod'!$96:$96</definedName>
    <definedName name="_xlnm._FilterDatabase" localSheetId="2" hidden="1">'Ř1ZP - Řad 1 oprava zpevn...'!$C$97:$K$478</definedName>
    <definedName name="_xlnm.Print_Area" localSheetId="2">'Ř1ZP - Řad 1 oprava zpevn...'!$C$4:$J$43,'Ř1ZP - Řad 1 oprava zpevn...'!$C$49:$J$75,'Ř1ZP - Řad 1 oprava zpevn...'!$C$81:$K$478</definedName>
    <definedName name="_xlnm.Print_Titles" localSheetId="2">'Ř1ZP - Řad 1 oprava zpevn...'!$97:$97</definedName>
    <definedName name="_xlnm._FilterDatabase" localSheetId="3" hidden="1">'SO 01 - Chodník ulice Hus...'!$C$91:$K$274</definedName>
    <definedName name="_xlnm.Print_Area" localSheetId="3">'SO 01 - Chodník ulice Hus...'!$C$4:$J$41,'SO 01 - Chodník ulice Hus...'!$C$47:$J$71,'SO 01 - Chodník ulice Hus...'!$C$77:$K$274</definedName>
    <definedName name="_xlnm.Print_Titles" localSheetId="3">'SO 01 - Chodník ulice Hus...'!$91:$91</definedName>
    <definedName name="_xlnm._FilterDatabase" localSheetId="4" hidden="1">'SO 02 - Chodník ulice Hus...'!$C$91:$K$298</definedName>
    <definedName name="_xlnm.Print_Area" localSheetId="4">'SO 02 - Chodník ulice Hus...'!$C$4:$J$41,'SO 02 - Chodník ulice Hus...'!$C$47:$J$71,'SO 02 - Chodník ulice Hus...'!$C$77:$K$298</definedName>
    <definedName name="_xlnm.Print_Titles" localSheetId="4">'SO 02 - Chodník ulice Hus...'!$91:$91</definedName>
    <definedName name="_xlnm._FilterDatabase" localSheetId="5" hidden="1">'SO 03 - Chodník ulice Hus...'!$C$91:$K$291</definedName>
    <definedName name="_xlnm.Print_Area" localSheetId="5">'SO 03 - Chodník ulice Hus...'!$C$4:$J$41,'SO 03 - Chodník ulice Hus...'!$C$47:$J$71,'SO 03 - Chodník ulice Hus...'!$C$77:$K$291</definedName>
    <definedName name="_xlnm.Print_Titles" localSheetId="5">'SO 03 - Chodník ulice Hus...'!$91:$91</definedName>
    <definedName name="_xlnm._FilterDatabase" localSheetId="6" hidden="1">'SO 04 - Chodník ulice Hus...'!$C$91:$K$284</definedName>
    <definedName name="_xlnm.Print_Area" localSheetId="6">'SO 04 - Chodník ulice Hus...'!$C$4:$J$41,'SO 04 - Chodník ulice Hus...'!$C$47:$J$71,'SO 04 - Chodník ulice Hus...'!$C$77:$K$284</definedName>
    <definedName name="_xlnm.Print_Titles" localSheetId="6">'SO 04 - Chodník ulice Hus...'!$91:$91</definedName>
    <definedName name="_xlnm._FilterDatabase" localSheetId="7" hidden="1">'VON - Vedlejší a ostatní ...'!$C$81:$K$102</definedName>
    <definedName name="_xlnm.Print_Area" localSheetId="7">'VON - Vedlejší a ostatní ...'!$C$4:$J$39,'VON - Vedlejší a ostatní ...'!$C$45:$J$63,'VON - Vedlejší a ostatní ...'!$C$69:$K$102</definedName>
    <definedName name="_xlnm.Print_Titles" localSheetId="7">'VON - Vedlejší a ostatní ...'!$81:$81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J37"/>
  <c r="J36"/>
  <c i="1" r="AY64"/>
  <c i="8" r="J35"/>
  <c i="1" r="AX64"/>
  <c i="8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76"/>
  <c r="E7"/>
  <c r="E72"/>
  <c i="7" r="J39"/>
  <c r="J38"/>
  <c i="1" r="AY63"/>
  <c i="7" r="J37"/>
  <c i="1" r="AX63"/>
  <c i="7" r="BI283"/>
  <c r="BH283"/>
  <c r="BG283"/>
  <c r="BF283"/>
  <c r="T283"/>
  <c r="T282"/>
  <c r="R283"/>
  <c r="R282"/>
  <c r="P283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3"/>
  <c r="BH153"/>
  <c r="BG153"/>
  <c r="BF153"/>
  <c r="T153"/>
  <c r="R153"/>
  <c r="P153"/>
  <c r="BI145"/>
  <c r="BH145"/>
  <c r="BG145"/>
  <c r="BF145"/>
  <c r="T145"/>
  <c r="R145"/>
  <c r="P145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08"/>
  <c r="BH108"/>
  <c r="BG108"/>
  <c r="BF108"/>
  <c r="T108"/>
  <c r="R108"/>
  <c r="P108"/>
  <c r="BI100"/>
  <c r="BH100"/>
  <c r="BG100"/>
  <c r="BF100"/>
  <c r="T100"/>
  <c r="R100"/>
  <c r="P100"/>
  <c r="BI95"/>
  <c r="BH95"/>
  <c r="BG95"/>
  <c r="BF95"/>
  <c r="T95"/>
  <c r="T94"/>
  <c r="R95"/>
  <c r="R94"/>
  <c r="P95"/>
  <c r="P94"/>
  <c r="J88"/>
  <c r="F88"/>
  <c r="F86"/>
  <c r="E84"/>
  <c r="J58"/>
  <c r="F58"/>
  <c r="F56"/>
  <c r="E54"/>
  <c r="J26"/>
  <c r="E26"/>
  <c r="J89"/>
  <c r="J25"/>
  <c r="J20"/>
  <c r="E20"/>
  <c r="F59"/>
  <c r="J19"/>
  <c r="J14"/>
  <c r="J86"/>
  <c r="E7"/>
  <c r="E80"/>
  <c i="6" r="J39"/>
  <c r="J38"/>
  <c i="1" r="AY62"/>
  <c i="6" r="J37"/>
  <c i="1" r="AX62"/>
  <c i="6" r="BI289"/>
  <c r="BH289"/>
  <c r="BG289"/>
  <c r="BF289"/>
  <c r="T289"/>
  <c r="T288"/>
  <c r="R289"/>
  <c r="R288"/>
  <c r="P289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7"/>
  <c r="BH257"/>
  <c r="BG257"/>
  <c r="BF257"/>
  <c r="T257"/>
  <c r="R257"/>
  <c r="P257"/>
  <c r="BI252"/>
  <c r="BH252"/>
  <c r="BG252"/>
  <c r="BF252"/>
  <c r="T252"/>
  <c r="R252"/>
  <c r="P252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6"/>
  <c r="BH206"/>
  <c r="BG206"/>
  <c r="BF206"/>
  <c r="T206"/>
  <c r="R206"/>
  <c r="P206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8"/>
  <c r="BH188"/>
  <c r="BG188"/>
  <c r="BF188"/>
  <c r="T188"/>
  <c r="R188"/>
  <c r="P188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59"/>
  <c r="J19"/>
  <c r="J14"/>
  <c r="J56"/>
  <c r="E7"/>
  <c r="E50"/>
  <c i="5" r="J39"/>
  <c r="J38"/>
  <c i="1" r="AY61"/>
  <c i="5" r="J37"/>
  <c i="1" r="AX61"/>
  <c i="5" r="BI296"/>
  <c r="BH296"/>
  <c r="BG296"/>
  <c r="BF296"/>
  <c r="T296"/>
  <c r="T295"/>
  <c r="R296"/>
  <c r="R295"/>
  <c r="P296"/>
  <c r="P295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8"/>
  <c r="F88"/>
  <c r="F86"/>
  <c r="E84"/>
  <c r="J58"/>
  <c r="F58"/>
  <c r="F56"/>
  <c r="E54"/>
  <c r="J26"/>
  <c r="E26"/>
  <c r="J59"/>
  <c r="J25"/>
  <c r="J20"/>
  <c r="E20"/>
  <c r="F59"/>
  <c r="J19"/>
  <c r="J14"/>
  <c r="J86"/>
  <c r="E7"/>
  <c r="E80"/>
  <c i="4" r="J39"/>
  <c r="J38"/>
  <c i="1" r="AY60"/>
  <c i="4" r="J37"/>
  <c i="1" r="AX60"/>
  <c i="4" r="BI272"/>
  <c r="BH272"/>
  <c r="BG272"/>
  <c r="BF272"/>
  <c r="T272"/>
  <c r="T271"/>
  <c r="R272"/>
  <c r="R271"/>
  <c r="P272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0"/>
  <c r="BH210"/>
  <c r="BG210"/>
  <c r="BF210"/>
  <c r="T210"/>
  <c r="R210"/>
  <c r="P210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59"/>
  <c r="J19"/>
  <c r="J14"/>
  <c r="J86"/>
  <c r="E7"/>
  <c r="E50"/>
  <c i="3" r="J41"/>
  <c r="J40"/>
  <c i="1" r="AY58"/>
  <c i="3" r="J39"/>
  <c i="1" r="AX58"/>
  <c i="3" r="BI473"/>
  <c r="BH473"/>
  <c r="BG473"/>
  <c r="BF473"/>
  <c r="T473"/>
  <c r="T472"/>
  <c r="R473"/>
  <c r="R472"/>
  <c r="P473"/>
  <c r="P472"/>
  <c r="BI470"/>
  <c r="BH470"/>
  <c r="BG470"/>
  <c r="BF470"/>
  <c r="T470"/>
  <c r="R470"/>
  <c r="P470"/>
  <c r="BI467"/>
  <c r="BH467"/>
  <c r="BG467"/>
  <c r="BF467"/>
  <c r="T467"/>
  <c r="R467"/>
  <c r="P467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0"/>
  <c r="BH440"/>
  <c r="BG440"/>
  <c r="BF440"/>
  <c r="T440"/>
  <c r="R440"/>
  <c r="P440"/>
  <c r="BI429"/>
  <c r="BH429"/>
  <c r="BG429"/>
  <c r="BF429"/>
  <c r="T429"/>
  <c r="R429"/>
  <c r="P429"/>
  <c r="BI426"/>
  <c r="BH426"/>
  <c r="BG426"/>
  <c r="BF426"/>
  <c r="T426"/>
  <c r="R426"/>
  <c r="P426"/>
  <c r="BI408"/>
  <c r="BH408"/>
  <c r="BG408"/>
  <c r="BF408"/>
  <c r="T408"/>
  <c r="R408"/>
  <c r="P408"/>
  <c r="BI390"/>
  <c r="BH390"/>
  <c r="BG390"/>
  <c r="BF390"/>
  <c r="T390"/>
  <c r="R390"/>
  <c r="P390"/>
  <c r="BI389"/>
  <c r="BH389"/>
  <c r="BG389"/>
  <c r="BF389"/>
  <c r="T389"/>
  <c r="R389"/>
  <c r="P389"/>
  <c r="BI385"/>
  <c r="BH385"/>
  <c r="BG385"/>
  <c r="BF385"/>
  <c r="T385"/>
  <c r="R385"/>
  <c r="P385"/>
  <c r="BI384"/>
  <c r="BH384"/>
  <c r="BG384"/>
  <c r="BF384"/>
  <c r="T384"/>
  <c r="R384"/>
  <c r="P384"/>
  <c r="BI376"/>
  <c r="BH376"/>
  <c r="BG376"/>
  <c r="BF376"/>
  <c r="T376"/>
  <c r="R376"/>
  <c r="P376"/>
  <c r="BI371"/>
  <c r="BH371"/>
  <c r="BG371"/>
  <c r="BF371"/>
  <c r="T371"/>
  <c r="R371"/>
  <c r="P371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6"/>
  <c r="BH356"/>
  <c r="BG356"/>
  <c r="BF356"/>
  <c r="T356"/>
  <c r="R356"/>
  <c r="P356"/>
  <c r="BI341"/>
  <c r="BH341"/>
  <c r="BG341"/>
  <c r="BF341"/>
  <c r="T341"/>
  <c r="R341"/>
  <c r="P341"/>
  <c r="BI334"/>
  <c r="BH334"/>
  <c r="BG334"/>
  <c r="BF334"/>
  <c r="T334"/>
  <c r="R334"/>
  <c r="P334"/>
  <c r="BI319"/>
  <c r="BH319"/>
  <c r="BG319"/>
  <c r="BF319"/>
  <c r="T319"/>
  <c r="R319"/>
  <c r="P319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293"/>
  <c r="BH293"/>
  <c r="BG293"/>
  <c r="BF293"/>
  <c r="T293"/>
  <c r="R293"/>
  <c r="P293"/>
  <c r="BI288"/>
  <c r="BH288"/>
  <c r="BG288"/>
  <c r="BF288"/>
  <c r="T288"/>
  <c r="R288"/>
  <c r="P288"/>
  <c r="BI282"/>
  <c r="BH282"/>
  <c r="BG282"/>
  <c r="BF282"/>
  <c r="T282"/>
  <c r="R282"/>
  <c r="P282"/>
  <c r="BI277"/>
  <c r="BH277"/>
  <c r="BG277"/>
  <c r="BF277"/>
  <c r="T277"/>
  <c r="R277"/>
  <c r="P277"/>
  <c r="BI271"/>
  <c r="BH271"/>
  <c r="BG271"/>
  <c r="BF271"/>
  <c r="T271"/>
  <c r="R271"/>
  <c r="P271"/>
  <c r="BI261"/>
  <c r="BH261"/>
  <c r="BG261"/>
  <c r="BF261"/>
  <c r="T261"/>
  <c r="R261"/>
  <c r="P261"/>
  <c r="BI252"/>
  <c r="BH252"/>
  <c r="BG252"/>
  <c r="BF252"/>
  <c r="T252"/>
  <c r="R252"/>
  <c r="P252"/>
  <c r="BI243"/>
  <c r="BH243"/>
  <c r="BG243"/>
  <c r="BF243"/>
  <c r="T243"/>
  <c r="R243"/>
  <c r="P243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15"/>
  <c r="BH215"/>
  <c r="BG215"/>
  <c r="BF215"/>
  <c r="T215"/>
  <c r="R215"/>
  <c r="P215"/>
  <c r="BI212"/>
  <c r="BH212"/>
  <c r="BG212"/>
  <c r="BF212"/>
  <c r="T212"/>
  <c r="R212"/>
  <c r="P212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83"/>
  <c r="BH183"/>
  <c r="BG183"/>
  <c r="BF183"/>
  <c r="T183"/>
  <c r="R183"/>
  <c r="P183"/>
  <c r="BI180"/>
  <c r="BH180"/>
  <c r="BG180"/>
  <c r="BF180"/>
  <c r="T180"/>
  <c r="R180"/>
  <c r="P180"/>
  <c r="BI165"/>
  <c r="BH165"/>
  <c r="BG165"/>
  <c r="BF165"/>
  <c r="T165"/>
  <c r="R165"/>
  <c r="P165"/>
  <c r="BI162"/>
  <c r="BH162"/>
  <c r="BG162"/>
  <c r="BF162"/>
  <c r="T162"/>
  <c r="R162"/>
  <c r="P162"/>
  <c r="BI148"/>
  <c r="BH148"/>
  <c r="BG148"/>
  <c r="BF148"/>
  <c r="T148"/>
  <c r="R148"/>
  <c r="P148"/>
  <c r="BI140"/>
  <c r="BH140"/>
  <c r="BG140"/>
  <c r="BF140"/>
  <c r="T140"/>
  <c r="R140"/>
  <c r="P140"/>
  <c r="BI137"/>
  <c r="BH137"/>
  <c r="BG137"/>
  <c r="BF137"/>
  <c r="T137"/>
  <c r="R137"/>
  <c r="P137"/>
  <c r="BI131"/>
  <c r="BH131"/>
  <c r="BG131"/>
  <c r="BF131"/>
  <c r="T131"/>
  <c r="R131"/>
  <c r="P131"/>
  <c r="BI124"/>
  <c r="BH124"/>
  <c r="BG124"/>
  <c r="BF124"/>
  <c r="T124"/>
  <c r="R124"/>
  <c r="P124"/>
  <c r="BI121"/>
  <c r="BH121"/>
  <c r="BG121"/>
  <c r="BF121"/>
  <c r="T121"/>
  <c r="R121"/>
  <c r="P121"/>
  <c r="BI109"/>
  <c r="BH109"/>
  <c r="BG109"/>
  <c r="BF109"/>
  <c r="T109"/>
  <c r="T100"/>
  <c r="R109"/>
  <c r="R100"/>
  <c r="P109"/>
  <c r="P100"/>
  <c r="BI101"/>
  <c r="BH101"/>
  <c r="BG101"/>
  <c r="BF101"/>
  <c r="T101"/>
  <c r="R101"/>
  <c r="P101"/>
  <c r="J94"/>
  <c r="F94"/>
  <c r="F92"/>
  <c r="E90"/>
  <c r="J62"/>
  <c r="F62"/>
  <c r="F60"/>
  <c r="E58"/>
  <c r="J28"/>
  <c r="E28"/>
  <c r="J95"/>
  <c r="J27"/>
  <c r="J22"/>
  <c r="E22"/>
  <c r="F63"/>
  <c r="J21"/>
  <c r="J16"/>
  <c r="J92"/>
  <c r="E7"/>
  <c r="E84"/>
  <c i="2" r="J41"/>
  <c r="J40"/>
  <c i="1" r="AY57"/>
  <c i="2" r="J39"/>
  <c i="1" r="AX57"/>
  <c i="2" r="BI615"/>
  <c r="BH615"/>
  <c r="BG615"/>
  <c r="BF615"/>
  <c r="T615"/>
  <c r="T614"/>
  <c r="R615"/>
  <c r="R614"/>
  <c r="P615"/>
  <c r="P614"/>
  <c r="BI613"/>
  <c r="BH613"/>
  <c r="BG613"/>
  <c r="BF613"/>
  <c r="T613"/>
  <c r="T612"/>
  <c r="R613"/>
  <c r="R612"/>
  <c r="P613"/>
  <c r="P612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8"/>
  <c r="BH598"/>
  <c r="BG598"/>
  <c r="BF598"/>
  <c r="T598"/>
  <c r="R598"/>
  <c r="P598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1"/>
  <c r="BH541"/>
  <c r="BG541"/>
  <c r="BF541"/>
  <c r="T541"/>
  <c r="R541"/>
  <c r="P541"/>
  <c r="BI540"/>
  <c r="BH540"/>
  <c r="BG540"/>
  <c r="BF540"/>
  <c r="T540"/>
  <c r="R540"/>
  <c r="P540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2"/>
  <c r="BH522"/>
  <c r="BG522"/>
  <c r="BF522"/>
  <c r="T522"/>
  <c r="R522"/>
  <c r="P522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09"/>
  <c r="BH509"/>
  <c r="BG509"/>
  <c r="BF509"/>
  <c r="T509"/>
  <c r="R509"/>
  <c r="P509"/>
  <c r="BI508"/>
  <c r="BH508"/>
  <c r="BG508"/>
  <c r="BF508"/>
  <c r="T508"/>
  <c r="R508"/>
  <c r="P508"/>
  <c r="BI505"/>
  <c r="BH505"/>
  <c r="BG505"/>
  <c r="BF505"/>
  <c r="T505"/>
  <c r="R505"/>
  <c r="P505"/>
  <c r="BI504"/>
  <c r="BH504"/>
  <c r="BG504"/>
  <c r="BF504"/>
  <c r="T504"/>
  <c r="R504"/>
  <c r="P504"/>
  <c r="BI501"/>
  <c r="BH501"/>
  <c r="BG501"/>
  <c r="BF501"/>
  <c r="T501"/>
  <c r="R501"/>
  <c r="P501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3"/>
  <c r="BH493"/>
  <c r="BG493"/>
  <c r="BF493"/>
  <c r="T493"/>
  <c r="R493"/>
  <c r="P493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4"/>
  <c r="BH484"/>
  <c r="BG484"/>
  <c r="BF484"/>
  <c r="T484"/>
  <c r="R484"/>
  <c r="P484"/>
  <c r="BI483"/>
  <c r="BH483"/>
  <c r="BG483"/>
  <c r="BF483"/>
  <c r="T483"/>
  <c r="R483"/>
  <c r="P483"/>
  <c r="BI480"/>
  <c r="BH480"/>
  <c r="BG480"/>
  <c r="BF480"/>
  <c r="T480"/>
  <c r="R480"/>
  <c r="P480"/>
  <c r="BI479"/>
  <c r="BH479"/>
  <c r="BG479"/>
  <c r="BF479"/>
  <c r="T479"/>
  <c r="R479"/>
  <c r="P479"/>
  <c r="BI476"/>
  <c r="BH476"/>
  <c r="BG476"/>
  <c r="BF476"/>
  <c r="T476"/>
  <c r="R476"/>
  <c r="P476"/>
  <c r="BI475"/>
  <c r="BH475"/>
  <c r="BG475"/>
  <c r="BF475"/>
  <c r="T475"/>
  <c r="R475"/>
  <c r="P475"/>
  <c r="BI472"/>
  <c r="BH472"/>
  <c r="BG472"/>
  <c r="BF472"/>
  <c r="T472"/>
  <c r="R472"/>
  <c r="P472"/>
  <c r="BI471"/>
  <c r="BH471"/>
  <c r="BG471"/>
  <c r="BF471"/>
  <c r="T471"/>
  <c r="R471"/>
  <c r="P471"/>
  <c r="BI468"/>
  <c r="BH468"/>
  <c r="BG468"/>
  <c r="BF468"/>
  <c r="T468"/>
  <c r="R468"/>
  <c r="P468"/>
  <c r="BI467"/>
  <c r="BH467"/>
  <c r="BG467"/>
  <c r="BF467"/>
  <c r="T467"/>
  <c r="R467"/>
  <c r="P467"/>
  <c r="BI464"/>
  <c r="BH464"/>
  <c r="BG464"/>
  <c r="BF464"/>
  <c r="T464"/>
  <c r="R464"/>
  <c r="P464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6"/>
  <c r="BH416"/>
  <c r="BG416"/>
  <c r="BF416"/>
  <c r="T416"/>
  <c r="R416"/>
  <c r="P416"/>
  <c r="BI415"/>
  <c r="BH415"/>
  <c r="BG415"/>
  <c r="BF415"/>
  <c r="T415"/>
  <c r="R415"/>
  <c r="P415"/>
  <c r="BI412"/>
  <c r="BH412"/>
  <c r="BG412"/>
  <c r="BF412"/>
  <c r="T412"/>
  <c r="R412"/>
  <c r="P412"/>
  <c r="BI411"/>
  <c r="BH411"/>
  <c r="BG411"/>
  <c r="BF411"/>
  <c r="T411"/>
  <c r="R411"/>
  <c r="P411"/>
  <c r="BI408"/>
  <c r="BH408"/>
  <c r="BG408"/>
  <c r="BF408"/>
  <c r="T408"/>
  <c r="R408"/>
  <c r="P408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3"/>
  <c r="BH393"/>
  <c r="BG393"/>
  <c r="BF393"/>
  <c r="T393"/>
  <c r="R393"/>
  <c r="P393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2"/>
  <c r="BH382"/>
  <c r="BG382"/>
  <c r="BF382"/>
  <c r="T382"/>
  <c r="R382"/>
  <c r="P382"/>
  <c r="BI379"/>
  <c r="BH379"/>
  <c r="BG379"/>
  <c r="BF379"/>
  <c r="T379"/>
  <c r="R379"/>
  <c r="P379"/>
  <c r="BI378"/>
  <c r="BH378"/>
  <c r="BG378"/>
  <c r="BF378"/>
  <c r="T378"/>
  <c r="R378"/>
  <c r="P378"/>
  <c r="BI375"/>
  <c r="BH375"/>
  <c r="BG375"/>
  <c r="BF375"/>
  <c r="T375"/>
  <c r="R375"/>
  <c r="P375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16"/>
  <c r="BH316"/>
  <c r="BG316"/>
  <c r="BF316"/>
  <c r="T316"/>
  <c r="R316"/>
  <c r="P316"/>
  <c r="BI314"/>
  <c r="BH314"/>
  <c r="BG314"/>
  <c r="BF314"/>
  <c r="T314"/>
  <c r="R314"/>
  <c r="P314"/>
  <c r="BI288"/>
  <c r="BH288"/>
  <c r="BG288"/>
  <c r="BF288"/>
  <c r="T288"/>
  <c r="R288"/>
  <c r="P288"/>
  <c r="BI286"/>
  <c r="BH286"/>
  <c r="BG286"/>
  <c r="BF286"/>
  <c r="T286"/>
  <c r="R286"/>
  <c r="P286"/>
  <c r="BI264"/>
  <c r="BH264"/>
  <c r="BG264"/>
  <c r="BF264"/>
  <c r="T264"/>
  <c r="R264"/>
  <c r="P264"/>
  <c r="BI258"/>
  <c r="BH258"/>
  <c r="BG258"/>
  <c r="BF258"/>
  <c r="T258"/>
  <c r="R258"/>
  <c r="P258"/>
  <c r="BI255"/>
  <c r="BH255"/>
  <c r="BG255"/>
  <c r="BF255"/>
  <c r="T255"/>
  <c r="R255"/>
  <c r="P255"/>
  <c r="BI240"/>
  <c r="BH240"/>
  <c r="BG240"/>
  <c r="BF240"/>
  <c r="T240"/>
  <c r="R240"/>
  <c r="P240"/>
  <c r="BI234"/>
  <c r="BH234"/>
  <c r="BG234"/>
  <c r="BF234"/>
  <c r="T234"/>
  <c r="R234"/>
  <c r="P234"/>
  <c r="BI231"/>
  <c r="BH231"/>
  <c r="BG231"/>
  <c r="BF231"/>
  <c r="T231"/>
  <c r="R231"/>
  <c r="P231"/>
  <c r="BI224"/>
  <c r="BH224"/>
  <c r="BG224"/>
  <c r="BF224"/>
  <c r="T224"/>
  <c r="R224"/>
  <c r="P224"/>
  <c r="BI221"/>
  <c r="BH221"/>
  <c r="BG221"/>
  <c r="BF221"/>
  <c r="T221"/>
  <c r="R221"/>
  <c r="P221"/>
  <c r="BI201"/>
  <c r="BH201"/>
  <c r="BG201"/>
  <c r="BF201"/>
  <c r="T201"/>
  <c r="R201"/>
  <c r="P201"/>
  <c r="BI198"/>
  <c r="BH198"/>
  <c r="BG198"/>
  <c r="BF198"/>
  <c r="T198"/>
  <c r="R198"/>
  <c r="P198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35"/>
  <c r="BH135"/>
  <c r="BG135"/>
  <c r="BF135"/>
  <c r="T135"/>
  <c r="R135"/>
  <c r="P135"/>
  <c r="BI132"/>
  <c r="BH132"/>
  <c r="BG132"/>
  <c r="BF132"/>
  <c r="T132"/>
  <c r="R132"/>
  <c r="P132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J93"/>
  <c r="F93"/>
  <c r="F91"/>
  <c r="E89"/>
  <c r="J62"/>
  <c r="F62"/>
  <c r="F60"/>
  <c r="E58"/>
  <c r="J28"/>
  <c r="E28"/>
  <c r="J94"/>
  <c r="J27"/>
  <c r="J22"/>
  <c r="E22"/>
  <c r="F94"/>
  <c r="J21"/>
  <c r="J16"/>
  <c r="J60"/>
  <c r="E7"/>
  <c r="E83"/>
  <c i="1" r="L50"/>
  <c r="AM50"/>
  <c r="AM49"/>
  <c r="L49"/>
  <c r="AM47"/>
  <c r="L47"/>
  <c r="L45"/>
  <c r="L44"/>
  <c i="2" r="J459"/>
  <c r="J234"/>
  <c r="J164"/>
  <c i="4" r="BK235"/>
  <c i="5" r="BK221"/>
  <c i="6" r="BK119"/>
  <c r="J251"/>
  <c i="8" r="BK94"/>
  <c i="2" r="J566"/>
  <c i="4" r="J204"/>
  <c i="5" r="J127"/>
  <c i="6" r="BK107"/>
  <c i="2" r="BK325"/>
  <c r="J603"/>
  <c r="BK459"/>
  <c i="3" r="BK462"/>
  <c i="4" r="BK272"/>
  <c i="5" r="J296"/>
  <c i="6" r="J157"/>
  <c i="7" r="BK95"/>
  <c i="2" r="J288"/>
  <c r="BK501"/>
  <c i="3" r="J334"/>
  <c i="4" r="BK110"/>
  <c i="7" r="BK220"/>
  <c i="2" r="J494"/>
  <c r="J457"/>
  <c i="3" r="BK215"/>
  <c i="4" r="BK196"/>
  <c i="5" r="BK107"/>
  <c i="6" r="BK104"/>
  <c i="2" r="BK420"/>
  <c i="3" r="BK385"/>
  <c i="6" r="BK275"/>
  <c i="2" r="J106"/>
  <c r="J526"/>
  <c r="BK578"/>
  <c i="3" r="J450"/>
  <c i="5" r="J274"/>
  <c i="7" r="J215"/>
  <c i="2" r="BK221"/>
  <c i="1" r="AS59"/>
  <c i="5" r="BK219"/>
  <c i="6" r="J170"/>
  <c i="7" r="BK226"/>
  <c i="2" r="BK161"/>
  <c r="BK348"/>
  <c i="3" r="J311"/>
  <c i="4" r="BK146"/>
  <c i="5" r="J260"/>
  <c i="6" r="BK152"/>
  <c i="8" r="J92"/>
  <c i="2" r="BK518"/>
  <c r="J188"/>
  <c i="5" r="BK189"/>
  <c i="6" r="J252"/>
  <c i="2" r="BK560"/>
  <c i="3" r="J307"/>
  <c i="4" r="J219"/>
  <c i="7" r="J226"/>
  <c i="2" r="BK411"/>
  <c i="3" r="J389"/>
  <c i="7" r="J187"/>
  <c i="2" r="J427"/>
  <c i="3" r="J363"/>
  <c i="4" r="BK104"/>
  <c i="6" r="J104"/>
  <c i="8" r="BK87"/>
  <c i="2" r="BK468"/>
  <c r="BK544"/>
  <c r="BK419"/>
  <c i="3" r="BK453"/>
  <c r="BK140"/>
  <c i="4" r="J239"/>
  <c r="BK107"/>
  <c i="5" r="BK138"/>
  <c r="BK238"/>
  <c i="6" r="J160"/>
  <c i="7" r="J221"/>
  <c i="2" r="BK464"/>
  <c r="J408"/>
  <c i="5" r="J110"/>
  <c i="6" r="BK188"/>
  <c i="2" r="BK526"/>
  <c r="J575"/>
  <c r="J609"/>
  <c r="J375"/>
  <c i="3" r="J408"/>
  <c i="4" r="J162"/>
  <c i="5" r="BK232"/>
  <c i="6" r="J113"/>
  <c i="7" r="BK269"/>
  <c i="8" r="BK102"/>
  <c i="2" r="BK556"/>
  <c r="BK314"/>
  <c i="3" r="BK304"/>
  <c i="5" r="J219"/>
  <c i="7" r="J175"/>
  <c i="2" r="BK432"/>
  <c r="BK424"/>
  <c i="4" r="J269"/>
  <c i="5" r="J146"/>
  <c i="7" r="J220"/>
  <c i="2" r="J428"/>
  <c r="BK575"/>
  <c i="5" r="BK250"/>
  <c i="7" r="J272"/>
  <c i="2" r="BK471"/>
  <c r="J606"/>
  <c r="J546"/>
  <c i="4" r="J107"/>
  <c i="5" r="J116"/>
  <c r="BK217"/>
  <c i="6" r="J257"/>
  <c i="2" r="BK327"/>
  <c r="J504"/>
  <c i="3" r="J162"/>
  <c i="5" r="BK175"/>
  <c i="6" r="J143"/>
  <c i="7" r="BK139"/>
  <c i="8" r="BK95"/>
  <c i="2" r="J508"/>
  <c i="5" r="BK277"/>
  <c i="2" r="J517"/>
  <c i="3" r="J131"/>
  <c i="4" r="BK247"/>
  <c i="5" r="J242"/>
  <c i="2" r="BK595"/>
  <c i="3" r="BK390"/>
  <c i="5" r="J290"/>
  <c i="8" r="J93"/>
  <c i="2" r="J544"/>
  <c i="3" r="BK293"/>
  <c i="4" r="BK194"/>
  <c i="6" r="J119"/>
  <c i="7" r="J278"/>
  <c i="2" r="BK545"/>
  <c r="J552"/>
  <c r="J489"/>
  <c i="4" r="BK230"/>
  <c r="J224"/>
  <c i="5" r="BK296"/>
  <c i="6" r="J127"/>
  <c i="7" r="BK263"/>
  <c i="2" r="J258"/>
  <c r="J314"/>
  <c i="5" r="J250"/>
  <c i="7" r="BK246"/>
  <c i="2" r="J402"/>
  <c r="J421"/>
  <c r="J400"/>
  <c i="3" r="J361"/>
  <c i="4" r="J230"/>
  <c i="5" r="J175"/>
  <c i="6" r="J242"/>
  <c i="7" r="J201"/>
  <c i="2" r="J123"/>
  <c r="J578"/>
  <c i="3" r="J271"/>
  <c i="4" r="BK143"/>
  <c i="7" r="J283"/>
  <c i="2" r="J434"/>
  <c r="BK522"/>
  <c i="3" r="J109"/>
  <c i="5" r="BK210"/>
  <c i="6" r="BK160"/>
  <c i="2" r="J487"/>
  <c r="BK561"/>
  <c i="3" r="BK363"/>
  <c i="7" r="BK201"/>
  <c i="2" r="J407"/>
  <c r="J561"/>
  <c i="3" r="J196"/>
  <c i="4" r="J235"/>
  <c i="5" r="J155"/>
  <c i="6" r="BK257"/>
  <c i="2" r="BK258"/>
  <c r="J519"/>
  <c i="3" r="BK311"/>
  <c i="4" r="J200"/>
  <c i="6" r="BK213"/>
  <c i="7" r="J153"/>
  <c i="8" r="BK88"/>
  <c i="2" r="J330"/>
  <c i="3" r="J148"/>
  <c i="4" r="J266"/>
  <c i="5" r="BK155"/>
  <c i="6" r="BK283"/>
  <c i="8" r="BK100"/>
  <c i="2" r="J339"/>
  <c i="3" r="BK447"/>
  <c i="6" r="BK280"/>
  <c i="2" r="BK467"/>
  <c r="BK389"/>
  <c i="3" r="BK131"/>
  <c i="6" r="BK266"/>
  <c i="2" r="BK351"/>
  <c i="3" r="J261"/>
  <c i="7" r="J275"/>
  <c i="2" r="BK484"/>
  <c i="4" r="BK98"/>
  <c i="6" r="J272"/>
  <c i="2" r="BK402"/>
  <c r="BK345"/>
  <c r="J476"/>
  <c i="6" r="J211"/>
  <c i="2" r="BK185"/>
  <c r="BK489"/>
  <c r="J501"/>
  <c i="4" r="J116"/>
  <c i="6" r="BK246"/>
  <c i="8" r="BK85"/>
  <c i="2" r="BK426"/>
  <c r="J572"/>
  <c r="J545"/>
  <c i="3" r="BK101"/>
  <c r="BK234"/>
  <c i="4" r="BK184"/>
  <c i="5" r="BK233"/>
  <c i="6" r="BK232"/>
  <c i="7" r="BK153"/>
  <c i="2" r="BK158"/>
  <c r="BK428"/>
  <c i="3" r="J101"/>
  <c i="4" r="BK261"/>
  <c i="5" r="BK265"/>
  <c i="8" r="J90"/>
  <c i="2" r="BK508"/>
  <c r="BK615"/>
  <c i="3" r="J456"/>
  <c i="5" r="J149"/>
  <c i="6" r="J277"/>
  <c i="7" r="BK164"/>
  <c i="2" r="J584"/>
  <c i="3" r="BK277"/>
  <c i="5" r="J189"/>
  <c i="7" r="J185"/>
  <c i="2" r="BK442"/>
  <c r="BK541"/>
  <c i="4" r="BK229"/>
  <c i="5" r="BK104"/>
  <c i="8" r="BK96"/>
  <c i="2" r="J615"/>
  <c r="J325"/>
  <c i="3" r="BK319"/>
  <c i="4" r="J119"/>
  <c i="5" r="J265"/>
  <c i="7" r="BK257"/>
  <c r="J164"/>
  <c i="2" r="BK546"/>
  <c i="3" r="BK109"/>
  <c i="4" r="BK124"/>
  <c i="5" r="J133"/>
  <c i="6" r="J155"/>
  <c i="7" r="J122"/>
  <c i="2" r="J416"/>
  <c i="3" r="BK252"/>
  <c i="5" r="BK215"/>
  <c i="7" r="BK159"/>
  <c i="2" r="J537"/>
  <c r="BK532"/>
  <c i="3" r="BK307"/>
  <c i="4" r="J181"/>
  <c i="5" r="J180"/>
  <c i="2" r="J472"/>
  <c r="BK587"/>
  <c r="BK382"/>
  <c i="3" r="J390"/>
  <c i="5" r="BK227"/>
  <c i="2" r="J425"/>
  <c r="BK434"/>
  <c i="3" r="J215"/>
  <c i="4" r="BK101"/>
  <c i="5" r="J107"/>
  <c i="6" r="J206"/>
  <c i="2" r="J560"/>
  <c r="BK182"/>
  <c i="3" r="J309"/>
  <c i="7" r="BK205"/>
  <c i="2" r="J430"/>
  <c i="4" r="BK264"/>
  <c i="6" r="BK277"/>
  <c i="2" r="BK415"/>
  <c r="BK527"/>
  <c r="J555"/>
  <c i="3" r="BK124"/>
  <c i="4" r="BK162"/>
  <c i="5" r="BK284"/>
  <c i="7" r="BK188"/>
  <c i="3" r="J371"/>
  <c i="4" r="BK219"/>
  <c r="BK200"/>
  <c i="5" r="J217"/>
  <c r="J95"/>
  <c i="6" r="J146"/>
  <c i="8" r="BK91"/>
  <c i="2" r="BK519"/>
  <c r="J231"/>
  <c i="5" r="J135"/>
  <c i="6" r="BK238"/>
  <c r="BK175"/>
  <c i="2" r="J484"/>
  <c r="BK472"/>
  <c i="3" r="J231"/>
  <c i="4" r="BK181"/>
  <c i="6" r="BK157"/>
  <c r="BK149"/>
  <c i="2" r="BK383"/>
  <c r="J221"/>
  <c r="J426"/>
  <c i="3" r="BK183"/>
  <c i="7" r="J139"/>
  <c i="2" r="BK398"/>
  <c i="3" r="J453"/>
  <c i="5" r="J125"/>
  <c i="7" r="BK266"/>
  <c i="2" r="BK224"/>
  <c r="J536"/>
  <c i="5" r="J238"/>
  <c i="8" r="J86"/>
  <c i="4" r="J130"/>
  <c i="7" r="BK211"/>
  <c r="BK122"/>
  <c i="2" r="BK201"/>
  <c i="3" r="J243"/>
  <c i="4" r="J155"/>
  <c i="5" r="J170"/>
  <c i="6" r="J197"/>
  <c r="J286"/>
  <c i="7" r="J145"/>
  <c i="2" r="J179"/>
  <c r="J541"/>
  <c r="J393"/>
  <c i="4" r="BK228"/>
  <c i="6" r="J135"/>
  <c i="2" r="BK550"/>
  <c i="3" r="J462"/>
  <c i="4" r="J98"/>
  <c i="6" r="J221"/>
  <c i="2" r="BK330"/>
  <c r="J523"/>
  <c i="3" r="BK456"/>
  <c i="6" r="J188"/>
  <c i="2" r="BK571"/>
  <c r="J480"/>
  <c i="5" r="J158"/>
  <c i="7" r="BK251"/>
  <c i="2" r="BK400"/>
  <c r="J348"/>
  <c i="4" r="BK224"/>
  <c i="5" r="BK242"/>
  <c i="7" r="J159"/>
  <c i="2" r="BK493"/>
  <c i="3" r="J204"/>
  <c i="4" r="BK155"/>
  <c i="7" r="J251"/>
  <c r="J246"/>
  <c i="2" r="BK581"/>
  <c i="3" r="BK148"/>
  <c i="4" r="BK256"/>
  <c i="5" r="J284"/>
  <c i="6" r="J280"/>
  <c i="7" r="J230"/>
  <c i="2" r="J467"/>
  <c r="J100"/>
  <c i="3" r="J356"/>
  <c i="6" r="BK269"/>
  <c i="2" r="J505"/>
  <c i="3" r="J313"/>
  <c i="4" r="J196"/>
  <c i="7" r="BK145"/>
  <c i="2" r="BK449"/>
  <c i="3" r="BK470"/>
  <c i="5" r="BK251"/>
  <c i="2" r="J182"/>
  <c i="3" r="BK231"/>
  <c i="5" r="J233"/>
  <c i="2" r="BK264"/>
  <c r="BK476"/>
  <c i="3" r="J376"/>
  <c i="6" r="BK113"/>
  <c i="2" r="J471"/>
  <c r="J569"/>
  <c i="4" r="J242"/>
  <c i="6" r="BK206"/>
  <c i="7" r="J134"/>
  <c i="2" r="J198"/>
  <c r="J556"/>
  <c r="BK497"/>
  <c i="3" r="BK440"/>
  <c i="5" r="BK110"/>
  <c i="6" r="BK165"/>
  <c r="BK217"/>
  <c i="7" r="J263"/>
  <c i="2" r="J120"/>
  <c r="J432"/>
  <c i="3" r="BK212"/>
  <c i="4" r="BK178"/>
  <c i="5" r="BK95"/>
  <c i="8" r="J98"/>
  <c i="2" r="BK123"/>
  <c i="3" r="BK341"/>
  <c i="4" r="J259"/>
  <c i="6" r="BK143"/>
  <c i="2" r="BK421"/>
  <c r="J525"/>
  <c r="BK562"/>
  <c i="5" r="BK130"/>
  <c i="6" r="J269"/>
  <c i="2" r="BK536"/>
  <c r="BK517"/>
  <c r="BK135"/>
  <c i="3" r="J124"/>
  <c i="4" r="BK266"/>
  <c i="8" r="J101"/>
  <c i="2" r="BK393"/>
  <c i="4" r="BK122"/>
  <c i="6" r="BK221"/>
  <c i="7" r="BK278"/>
  <c i="2" r="BK452"/>
  <c r="J379"/>
  <c i="3" r="J426"/>
  <c i="5" r="BK101"/>
  <c r="J210"/>
  <c i="6" r="BK146"/>
  <c i="8" r="BK89"/>
  <c i="2" r="J420"/>
  <c i="3" r="BK376"/>
  <c i="6" r="J283"/>
  <c i="2" r="BK584"/>
  <c r="BK111"/>
  <c i="4" r="BK231"/>
  <c i="5" r="BK287"/>
  <c i="2" r="BK188"/>
  <c i="3" r="J234"/>
  <c i="5" r="BK199"/>
  <c i="2" r="BK505"/>
  <c i="3" r="BK444"/>
  <c i="4" r="J210"/>
  <c i="6" r="J107"/>
  <c r="J246"/>
  <c i="2" r="J497"/>
  <c r="BK427"/>
  <c i="4" r="J194"/>
  <c i="5" r="BK165"/>
  <c i="7" r="J108"/>
  <c i="2" r="J462"/>
  <c r="BK487"/>
  <c i="3" r="BK356"/>
  <c r="J319"/>
  <c i="4" r="BK215"/>
  <c i="5" r="J194"/>
  <c i="7" r="BK215"/>
  <c i="2" r="J483"/>
  <c r="BK564"/>
  <c r="J389"/>
  <c i="3" r="BK228"/>
  <c i="5" r="J199"/>
  <c i="8" r="J94"/>
  <c i="2" r="BK512"/>
  <c i="3" r="BK271"/>
  <c i="4" r="J229"/>
  <c i="6" r="J149"/>
  <c i="7" r="J242"/>
  <c i="2" r="J419"/>
  <c i="5" r="BK279"/>
  <c i="7" r="BK185"/>
  <c i="2" r="BK462"/>
  <c r="BK483"/>
  <c r="J598"/>
  <c i="3" r="BK180"/>
  <c i="4" r="J104"/>
  <c i="6" r="J130"/>
  <c i="8" r="BK92"/>
  <c i="2" r="J601"/>
  <c r="J535"/>
  <c i="4" r="J101"/>
  <c i="5" r="J101"/>
  <c i="7" r="BK238"/>
  <c r="J257"/>
  <c i="3" r="BK334"/>
  <c r="J440"/>
  <c i="4" r="J253"/>
  <c i="5" r="BK274"/>
  <c i="6" r="BK289"/>
  <c i="7" r="BK190"/>
  <c i="2" r="J132"/>
  <c r="J557"/>
  <c i="3" r="J137"/>
  <c i="5" r="J293"/>
  <c i="2" r="BK234"/>
  <c i="3" r="BK459"/>
  <c i="5" r="J138"/>
  <c i="6" r="J217"/>
  <c i="7" r="J266"/>
  <c i="2" r="J532"/>
  <c i="5" r="BK152"/>
  <c i="6" r="BK252"/>
  <c i="7" r="BK119"/>
  <c i="2" r="BK375"/>
  <c r="J599"/>
  <c i="3" r="BK288"/>
  <c i="4" r="J127"/>
  <c i="6" r="BK95"/>
  <c i="2" r="J161"/>
  <c r="BK593"/>
  <c i="3" r="BK408"/>
  <c i="5" r="J119"/>
  <c i="6" r="BK194"/>
  <c i="2" r="J449"/>
  <c r="BK572"/>
  <c i="5" r="BK271"/>
  <c i="2" r="J286"/>
  <c r="J378"/>
  <c r="J509"/>
  <c i="4" r="J256"/>
  <c i="5" r="BK113"/>
  <c i="6" r="BK130"/>
  <c i="2" r="BK407"/>
  <c r="BK557"/>
  <c i="3" r="J459"/>
  <c i="5" r="J98"/>
  <c i="7" r="BK175"/>
  <c r="BK108"/>
  <c i="2" r="BK490"/>
  <c i="3" r="BK365"/>
  <c i="4" r="BK173"/>
  <c r="J95"/>
  <c i="6" r="J194"/>
  <c r="J124"/>
  <c i="2" r="BK514"/>
  <c r="BK416"/>
  <c i="3" r="BK313"/>
  <c i="5" r="J221"/>
  <c i="2" r="J442"/>
  <c r="BK590"/>
  <c i="4" r="BK132"/>
  <c i="5" r="BK116"/>
  <c i="2" r="J488"/>
  <c r="BK396"/>
  <c i="3" r="J212"/>
  <c i="8" r="J102"/>
  <c i="2" r="J594"/>
  <c i="4" r="J152"/>
  <c i="5" r="BK202"/>
  <c i="6" r="BK101"/>
  <c i="2" r="J464"/>
  <c r="BK569"/>
  <c i="3" r="BK361"/>
  <c i="2" r="J479"/>
  <c r="J454"/>
  <c i="4" r="J157"/>
  <c i="6" r="BK286"/>
  <c i="7" r="BK234"/>
  <c i="2" r="BK540"/>
  <c r="BK286"/>
  <c i="4" r="BK242"/>
  <c r="J124"/>
  <c i="6" r="BK251"/>
  <c i="2" r="J518"/>
  <c i="4" r="J184"/>
  <c i="6" r="J132"/>
  <c i="7" r="J188"/>
  <c i="2" r="BK114"/>
  <c r="J437"/>
  <c i="3" r="BK467"/>
  <c i="6" r="BK242"/>
  <c i="8" r="J95"/>
  <c i="2" r="J587"/>
  <c r="J562"/>
  <c r="BK444"/>
  <c i="3" r="BK389"/>
  <c i="5" r="BK135"/>
  <c i="6" r="J275"/>
  <c i="2" r="BK525"/>
  <c r="BK603"/>
  <c r="J468"/>
  <c i="4" r="BK239"/>
  <c i="5" r="J256"/>
  <c i="6" r="J98"/>
  <c i="7" r="J280"/>
  <c i="8" r="J89"/>
  <c i="2" r="BK454"/>
  <c i="3" r="J365"/>
  <c i="4" r="BK149"/>
  <c i="2" r="J342"/>
  <c i="3" r="J282"/>
  <c i="4" r="BK152"/>
  <c i="8" r="J87"/>
  <c i="2" r="BK500"/>
  <c i="3" r="BK282"/>
  <c i="5" r="BK133"/>
  <c i="7" r="J180"/>
  <c i="2" r="J111"/>
  <c i="3" r="J444"/>
  <c i="4" r="J173"/>
  <c i="5" r="J104"/>
  <c i="7" r="J119"/>
  <c i="8" r="BK101"/>
  <c i="2" r="BK537"/>
  <c r="BK601"/>
  <c i="3" r="J341"/>
  <c i="6" r="J238"/>
  <c i="2" r="BK430"/>
  <c r="J613"/>
  <c r="BK255"/>
  <c i="5" r="BK158"/>
  <c i="6" r="BK155"/>
  <c i="8" r="BK98"/>
  <c i="2" r="J528"/>
  <c r="BK404"/>
  <c r="BK504"/>
  <c i="4" r="BK157"/>
  <c r="BK130"/>
  <c i="5" r="BK260"/>
  <c i="6" r="J152"/>
  <c i="8" r="BK86"/>
  <c i="2" r="J114"/>
  <c r="J530"/>
  <c i="3" r="BK429"/>
  <c i="4" r="BK127"/>
  <c i="6" r="J101"/>
  <c i="2" r="J224"/>
  <c r="BK566"/>
  <c r="J447"/>
  <c i="4" r="J113"/>
  <c i="6" r="BK233"/>
  <c i="8" r="J88"/>
  <c i="2" r="BK316"/>
  <c i="3" r="J293"/>
  <c i="6" r="J122"/>
  <c i="2" r="BK198"/>
  <c r="BK179"/>
  <c r="J522"/>
  <c i="4" r="J189"/>
  <c i="5" r="BK293"/>
  <c i="6" r="J213"/>
  <c i="2" r="J412"/>
  <c r="J570"/>
  <c i="3" r="J165"/>
  <c i="4" r="J264"/>
  <c i="5" r="J232"/>
  <c i="6" r="BK272"/>
  <c i="7" r="BK134"/>
  <c i="2" r="BK479"/>
  <c r="J386"/>
  <c i="3" r="BK162"/>
  <c i="4" r="J167"/>
  <c i="5" r="J165"/>
  <c r="BK122"/>
  <c i="7" r="J234"/>
  <c i="8" r="J99"/>
  <c i="2" r="BK132"/>
  <c r="J550"/>
  <c i="4" r="J215"/>
  <c i="6" r="BK132"/>
  <c i="2" r="J444"/>
  <c r="J327"/>
  <c i="4" r="J178"/>
  <c i="8" r="BK93"/>
  <c i="3" r="J121"/>
  <c i="4" r="BK210"/>
  <c i="2" r="J452"/>
  <c i="1" r="AS56"/>
  <c i="5" r="J130"/>
  <c i="7" r="J100"/>
  <c i="6" r="BK263"/>
  <c i="2" r="J398"/>
  <c r="BK570"/>
  <c i="5" r="J246"/>
  <c i="6" r="J227"/>
  <c i="2" r="BK353"/>
  <c r="BK120"/>
  <c r="J135"/>
  <c i="4" r="BK95"/>
  <c i="6" r="J263"/>
  <c i="2" r="BK412"/>
  <c r="J396"/>
  <c i="4" r="J135"/>
  <c i="6" r="BK211"/>
  <c i="8" r="J100"/>
  <c i="2" r="BK488"/>
  <c i="6" r="BK135"/>
  <c i="2" r="J513"/>
  <c r="BK528"/>
  <c r="J404"/>
  <c i="4" r="J236"/>
  <c i="5" r="J277"/>
  <c i="6" r="BK170"/>
  <c i="8" r="J96"/>
  <c i="2" r="J490"/>
  <c i="3" r="J180"/>
  <c i="4" r="BK189"/>
  <c i="6" r="BK110"/>
  <c i="7" r="BK242"/>
  <c r="BK283"/>
  <c i="8" r="J91"/>
  <c i="2" r="J185"/>
  <c i="3" r="BK243"/>
  <c i="4" r="BK116"/>
  <c i="5" r="BK125"/>
  <c i="6" r="J165"/>
  <c i="7" r="BK100"/>
  <c i="2" r="BK439"/>
  <c r="BK548"/>
  <c i="5" r="J271"/>
  <c i="2" r="BK408"/>
  <c r="BK613"/>
  <c i="3" r="J277"/>
  <c i="7" r="BK196"/>
  <c i="2" r="BK339"/>
  <c i="4" r="J149"/>
  <c i="6" r="J116"/>
  <c i="2" r="J353"/>
  <c i="4" r="BK113"/>
  <c i="5" r="BK180"/>
  <c i="7" r="BK230"/>
  <c r="BK129"/>
  <c i="2" r="BK552"/>
  <c i="4" r="J143"/>
  <c i="6" r="BK200"/>
  <c i="2" r="BK191"/>
  <c r="J593"/>
  <c r="J439"/>
  <c i="3" r="BK261"/>
  <c i="4" r="BK119"/>
  <c i="5" r="J152"/>
  <c i="6" r="J233"/>
  <c i="7" r="BK116"/>
  <c i="2" r="J316"/>
  <c r="BK555"/>
  <c i="3" r="BK450"/>
  <c i="4" r="J272"/>
  <c i="5" r="BK194"/>
  <c i="7" r="J260"/>
  <c i="2" r="J540"/>
  <c r="BK378"/>
  <c i="3" r="J252"/>
  <c i="5" r="J282"/>
  <c i="6" r="BK180"/>
  <c i="4" r="BK167"/>
  <c i="5" r="BK146"/>
  <c r="J113"/>
  <c i="2" r="BK530"/>
  <c r="J255"/>
  <c i="3" r="J140"/>
  <c i="5" r="BK98"/>
  <c i="7" r="J205"/>
  <c r="J196"/>
  <c i="2" r="BK447"/>
  <c r="J564"/>
  <c i="3" r="BK199"/>
  <c i="4" r="J146"/>
  <c i="6" r="J95"/>
  <c i="7" r="BK180"/>
  <c i="8" r="BK99"/>
  <c i="2" r="J103"/>
  <c r="BK240"/>
  <c i="3" r="J228"/>
  <c i="6" r="BK127"/>
  <c i="7" r="J238"/>
  <c i="2" r="BK523"/>
  <c i="3" r="J447"/>
  <c i="5" r="BK127"/>
  <c i="7" r="BK272"/>
  <c i="2" r="BK606"/>
  <c r="BK513"/>
  <c r="BK437"/>
  <c i="3" r="BK384"/>
  <c i="4" r="J122"/>
  <c i="5" r="J205"/>
  <c r="J287"/>
  <c i="6" r="BK124"/>
  <c i="7" r="BK280"/>
  <c i="2" r="J475"/>
  <c i="3" r="BK121"/>
  <c i="5" r="J215"/>
  <c i="6" r="J232"/>
  <c i="7" r="BK167"/>
  <c i="2" r="J514"/>
  <c r="BK509"/>
  <c i="3" r="J183"/>
  <c i="4" r="J132"/>
  <c i="5" r="BK170"/>
  <c i="6" r="BK227"/>
  <c i="7" r="BK170"/>
  <c i="2" r="J382"/>
  <c r="BK457"/>
  <c i="3" r="J470"/>
  <c i="5" r="J202"/>
  <c i="6" r="BK122"/>
  <c i="2" r="BK598"/>
  <c r="BK535"/>
  <c i="3" r="J304"/>
  <c i="4" r="J261"/>
  <c i="5" r="BK290"/>
  <c i="7" r="J190"/>
  <c i="2" r="BK231"/>
  <c r="BK386"/>
  <c i="3" r="BK204"/>
  <c i="6" r="J289"/>
  <c i="2" r="BK164"/>
  <c r="BK480"/>
  <c r="J201"/>
  <c i="3" r="J384"/>
  <c i="4" r="BK204"/>
  <c i="5" r="BK160"/>
  <c i="2" r="J351"/>
  <c r="BK594"/>
  <c i="3" r="J429"/>
  <c i="4" r="J231"/>
  <c i="5" r="J122"/>
  <c r="J160"/>
  <c i="7" r="BK187"/>
  <c i="2" r="J240"/>
  <c r="J548"/>
  <c r="BK379"/>
  <c i="5" r="BK205"/>
  <c i="6" r="J175"/>
  <c i="2" r="BK103"/>
  <c r="J383"/>
  <c i="4" r="J247"/>
  <c i="6" r="J266"/>
  <c i="2" r="BK494"/>
  <c i="3" r="BK196"/>
  <c i="5" r="J279"/>
  <c i="7" r="BK275"/>
  <c i="2" r="J571"/>
  <c i="3" r="BK137"/>
  <c i="5" r="J227"/>
  <c i="6" r="BK197"/>
  <c i="7" r="J269"/>
  <c i="2" r="BK425"/>
  <c i="3" r="J385"/>
  <c i="6" r="J180"/>
  <c i="2" r="J590"/>
  <c i="5" r="BK149"/>
  <c i="2" r="BK475"/>
  <c r="J527"/>
  <c r="J191"/>
  <c i="3" r="BK165"/>
  <c r="J288"/>
  <c i="4" r="BK269"/>
  <c i="6" r="BK116"/>
  <c i="7" r="J170"/>
  <c i="8" r="J85"/>
  <c i="2" r="J500"/>
  <c r="J411"/>
  <c i="3" r="J467"/>
  <c i="4" r="BK135"/>
  <c i="7" r="BK260"/>
  <c i="2" r="J512"/>
  <c r="J345"/>
  <c i="3" r="BK309"/>
  <c i="5" r="BK119"/>
  <c i="7" r="J95"/>
  <c i="2" r="J264"/>
  <c i="4" r="BK253"/>
  <c i="6" r="J200"/>
  <c i="8" r="BK90"/>
  <c i="2" r="BK100"/>
  <c r="J415"/>
  <c i="3" r="J473"/>
  <c i="4" r="J110"/>
  <c i="5" r="BK282"/>
  <c i="7" r="BK221"/>
  <c i="2" r="BK288"/>
  <c i="3" r="J199"/>
  <c i="4" r="BK236"/>
  <c i="6" r="BK98"/>
  <c i="7" r="J129"/>
  <c i="2" r="BK106"/>
  <c r="BK599"/>
  <c i="3" r="BK473"/>
  <c i="4" r="J228"/>
  <c i="5" r="J251"/>
  <c i="7" r="J211"/>
  <c i="2" r="BK342"/>
  <c r="BK609"/>
  <c i="3" r="BK426"/>
  <c i="6" r="J110"/>
  <c i="2" r="J424"/>
  <c r="J581"/>
  <c i="3" r="BK371"/>
  <c i="5" r="BK246"/>
  <c i="2" r="J158"/>
  <c r="J595"/>
  <c i="7" r="J167"/>
  <c i="2" r="J493"/>
  <c i="4" r="BK259"/>
  <c i="5" r="BK256"/>
  <c i="7" r="J116"/>
  <c i="2" l="1" r="R99"/>
  <c i="3" r="T203"/>
  <c i="5" r="T188"/>
  <c i="6" r="P226"/>
  <c i="3" r="BK318"/>
  <c r="J318"/>
  <c r="J72"/>
  <c i="4" r="BK156"/>
  <c r="J156"/>
  <c r="J66"/>
  <c r="T252"/>
  <c i="5" r="R188"/>
  <c i="6" r="BK94"/>
  <c r="J94"/>
  <c r="J65"/>
  <c r="T226"/>
  <c i="2" r="R392"/>
  <c i="3" r="BK120"/>
  <c r="J120"/>
  <c r="J70"/>
  <c r="T443"/>
  <c i="4" r="BK252"/>
  <c r="J252"/>
  <c r="J69"/>
  <c i="5" r="BK188"/>
  <c r="J188"/>
  <c r="J67"/>
  <c i="6" r="P187"/>
  <c i="7" r="R256"/>
  <c i="2" r="P392"/>
  <c i="3" r="T120"/>
  <c i="4" r="P252"/>
  <c i="5" r="P94"/>
  <c i="6" r="BK156"/>
  <c r="J156"/>
  <c r="J66"/>
  <c r="R262"/>
  <c i="7" r="R158"/>
  <c i="3" r="R203"/>
  <c i="4" r="P156"/>
  <c r="P94"/>
  <c r="R252"/>
  <c i="5" r="BK159"/>
  <c r="J159"/>
  <c r="J66"/>
  <c r="T270"/>
  <c i="6" r="P94"/>
  <c r="R226"/>
  <c i="7" r="BK214"/>
  <c r="J214"/>
  <c r="J68"/>
  <c i="2" r="BK99"/>
  <c r="J99"/>
  <c r="J69"/>
  <c i="3" r="R120"/>
  <c i="4" r="T172"/>
  <c i="5" r="P159"/>
  <c r="P270"/>
  <c i="6" r="BK226"/>
  <c r="J226"/>
  <c r="J68"/>
  <c i="7" r="T158"/>
  <c i="3" r="P318"/>
  <c i="4" r="P172"/>
  <c i="5" r="BK226"/>
  <c r="J226"/>
  <c r="J68"/>
  <c i="7" r="BK158"/>
  <c r="J158"/>
  <c r="J67"/>
  <c i="2" r="BK352"/>
  <c r="J352"/>
  <c r="J70"/>
  <c i="3" r="P443"/>
  <c i="4" r="R156"/>
  <c r="R94"/>
  <c i="5" r="BK94"/>
  <c r="T159"/>
  <c i="6" r="T187"/>
  <c i="7" r="R99"/>
  <c i="2" r="T99"/>
  <c i="3" r="BK443"/>
  <c r="J443"/>
  <c r="J73"/>
  <c i="4" r="BK209"/>
  <c r="J209"/>
  <c r="J68"/>
  <c i="5" r="P188"/>
  <c i="6" r="R187"/>
  <c i="7" r="R214"/>
  <c i="2" r="R352"/>
  <c i="4" r="BK172"/>
  <c r="J172"/>
  <c r="J67"/>
  <c i="5" r="R94"/>
  <c r="BK270"/>
  <c r="J270"/>
  <c r="J69"/>
  <c i="6" r="BK187"/>
  <c r="J187"/>
  <c r="J67"/>
  <c i="7" r="T99"/>
  <c i="2" r="T352"/>
  <c i="3" r="P203"/>
  <c i="4" r="P209"/>
  <c i="5" r="R226"/>
  <c i="6" r="R94"/>
  <c r="T262"/>
  <c i="7" r="P99"/>
  <c r="P256"/>
  <c i="8" r="BK84"/>
  <c r="J84"/>
  <c r="J61"/>
  <c i="2" r="T392"/>
  <c i="3" r="P120"/>
  <c r="P99"/>
  <c r="P98"/>
  <c i="1" r="AU58"/>
  <c i="3" r="R443"/>
  <c i="4" r="T209"/>
  <c i="5" r="R159"/>
  <c i="6" r="R156"/>
  <c i="7" r="BK256"/>
  <c r="J256"/>
  <c r="J69"/>
  <c i="8" r="P84"/>
  <c i="2" r="P99"/>
  <c r="P98"/>
  <c r="P97"/>
  <c i="1" r="AU57"/>
  <c i="3" r="R318"/>
  <c i="4" r="T156"/>
  <c r="T94"/>
  <c r="T93"/>
  <c r="T92"/>
  <c i="5" r="P226"/>
  <c i="6" r="T156"/>
  <c i="7" r="P214"/>
  <c i="8" r="T84"/>
  <c i="2" r="BK392"/>
  <c r="J392"/>
  <c r="J71"/>
  <c i="3" r="T318"/>
  <c i="4" r="R172"/>
  <c i="5" r="T94"/>
  <c r="R270"/>
  <c i="7" r="BK99"/>
  <c r="J99"/>
  <c r="J66"/>
  <c r="T256"/>
  <c i="8" r="BK97"/>
  <c r="J97"/>
  <c r="J62"/>
  <c i="6" r="T94"/>
  <c r="T93"/>
  <c r="T92"/>
  <c r="P262"/>
  <c i="7" r="T214"/>
  <c i="8" r="P97"/>
  <c i="2" r="P352"/>
  <c i="3" r="BK203"/>
  <c r="J203"/>
  <c r="J71"/>
  <c i="4" r="R209"/>
  <c i="5" r="T226"/>
  <c i="6" r="P156"/>
  <c r="BK262"/>
  <c r="J262"/>
  <c r="J69"/>
  <c i="7" r="P158"/>
  <c i="8" r="R84"/>
  <c r="R83"/>
  <c r="R82"/>
  <c r="R97"/>
  <c r="T97"/>
  <c i="4" r="BK94"/>
  <c r="BK93"/>
  <c r="J93"/>
  <c r="J64"/>
  <c i="7" r="BK94"/>
  <c i="2" r="BK614"/>
  <c r="J614"/>
  <c r="J73"/>
  <c i="3" r="BK100"/>
  <c r="J100"/>
  <c r="J69"/>
  <c i="5" r="BK295"/>
  <c r="J295"/>
  <c r="J70"/>
  <c i="6" r="BK288"/>
  <c r="J288"/>
  <c r="J70"/>
  <c i="4" r="BK271"/>
  <c r="J271"/>
  <c r="J70"/>
  <c i="2" r="BK612"/>
  <c r="J612"/>
  <c r="J72"/>
  <c i="3" r="BK472"/>
  <c r="J472"/>
  <c r="J74"/>
  <c i="7" r="BK282"/>
  <c r="J282"/>
  <c r="J70"/>
  <c i="8" r="J52"/>
  <c r="J79"/>
  <c r="BE86"/>
  <c r="E48"/>
  <c r="BE90"/>
  <c r="F55"/>
  <c r="BE87"/>
  <c r="BE93"/>
  <c r="BE91"/>
  <c r="BE92"/>
  <c r="BE102"/>
  <c r="BE85"/>
  <c r="BE95"/>
  <c r="BE99"/>
  <c r="BE94"/>
  <c r="BE89"/>
  <c r="BE100"/>
  <c r="BE101"/>
  <c i="7" r="J94"/>
  <c r="J65"/>
  <c i="8" r="BE88"/>
  <c r="BE96"/>
  <c r="BE98"/>
  <c i="7" r="BE167"/>
  <c r="BE119"/>
  <c r="BE170"/>
  <c r="BE129"/>
  <c r="BE175"/>
  <c r="BE205"/>
  <c r="BE242"/>
  <c r="BE263"/>
  <c r="BE95"/>
  <c r="BE139"/>
  <c r="BE145"/>
  <c r="BE211"/>
  <c r="BE234"/>
  <c r="BE266"/>
  <c r="BE269"/>
  <c r="BE187"/>
  <c i="6" r="BK93"/>
  <c r="J93"/>
  <c r="J64"/>
  <c i="7" r="E50"/>
  <c r="BE108"/>
  <c r="BE164"/>
  <c r="BE190"/>
  <c r="BE201"/>
  <c r="J56"/>
  <c r="F89"/>
  <c r="BE159"/>
  <c r="BE221"/>
  <c r="BE272"/>
  <c r="BE278"/>
  <c r="BE280"/>
  <c r="BE153"/>
  <c r="BE220"/>
  <c r="BE275"/>
  <c r="BE283"/>
  <c r="J59"/>
  <c r="BE100"/>
  <c r="BE230"/>
  <c r="BE246"/>
  <c r="BE134"/>
  <c r="BE251"/>
  <c r="BE185"/>
  <c r="BE215"/>
  <c r="BE238"/>
  <c r="BE260"/>
  <c r="BE196"/>
  <c r="BE257"/>
  <c r="BE116"/>
  <c r="BE122"/>
  <c r="BE180"/>
  <c r="BE188"/>
  <c r="BE226"/>
  <c i="5" r="J94"/>
  <c r="J65"/>
  <c i="6" r="BE200"/>
  <c r="BE211"/>
  <c r="J86"/>
  <c r="BE127"/>
  <c r="BE157"/>
  <c r="BE194"/>
  <c r="BE221"/>
  <c r="BE107"/>
  <c r="BE165"/>
  <c r="BE175"/>
  <c r="BE266"/>
  <c r="J59"/>
  <c r="BE135"/>
  <c r="BE146"/>
  <c r="BE213"/>
  <c r="F89"/>
  <c r="BE104"/>
  <c r="BE252"/>
  <c r="BE269"/>
  <c r="BE110"/>
  <c r="BE130"/>
  <c r="BE280"/>
  <c r="BE116"/>
  <c r="BE206"/>
  <c r="BE275"/>
  <c r="BE283"/>
  <c r="BE98"/>
  <c r="BE122"/>
  <c r="BE242"/>
  <c r="BE272"/>
  <c r="BE277"/>
  <c r="BE286"/>
  <c r="BE217"/>
  <c r="BE238"/>
  <c r="BE289"/>
  <c r="BE95"/>
  <c r="BE119"/>
  <c r="BE132"/>
  <c r="BE170"/>
  <c r="BE188"/>
  <c r="BE197"/>
  <c r="BE246"/>
  <c r="E80"/>
  <c r="BE160"/>
  <c r="BE113"/>
  <c r="BE143"/>
  <c r="BE227"/>
  <c r="BE233"/>
  <c r="BE149"/>
  <c r="BE232"/>
  <c r="BE251"/>
  <c r="BE257"/>
  <c r="BE101"/>
  <c r="BE124"/>
  <c r="BE152"/>
  <c r="BE180"/>
  <c r="BE155"/>
  <c r="BE263"/>
  <c i="5" r="E50"/>
  <c r="F89"/>
  <c r="BE199"/>
  <c r="BE116"/>
  <c r="BE122"/>
  <c r="BE127"/>
  <c r="BE175"/>
  <c r="BE250"/>
  <c r="BE279"/>
  <c r="J89"/>
  <c r="BE125"/>
  <c r="BE227"/>
  <c r="BE256"/>
  <c r="BE265"/>
  <c r="BE271"/>
  <c r="BE107"/>
  <c r="BE233"/>
  <c r="BE274"/>
  <c r="BE133"/>
  <c r="BE277"/>
  <c r="J56"/>
  <c r="BE160"/>
  <c r="BE260"/>
  <c r="BE284"/>
  <c r="BE135"/>
  <c r="BE221"/>
  <c r="BE242"/>
  <c r="BE282"/>
  <c i="4" r="J94"/>
  <c r="J65"/>
  <c i="5" r="BE95"/>
  <c r="BE110"/>
  <c r="BE180"/>
  <c r="BE246"/>
  <c r="BE290"/>
  <c r="BE293"/>
  <c r="BE296"/>
  <c r="BE101"/>
  <c r="BE138"/>
  <c r="BE158"/>
  <c r="BE287"/>
  <c r="BE119"/>
  <c r="BE152"/>
  <c r="BE165"/>
  <c r="BE189"/>
  <c r="BE146"/>
  <c r="BE202"/>
  <c r="BE232"/>
  <c r="BE104"/>
  <c r="BE155"/>
  <c r="BE194"/>
  <c r="BE205"/>
  <c r="BE215"/>
  <c r="BE238"/>
  <c i="4" r="BK92"/>
  <c r="J92"/>
  <c i="5" r="BE98"/>
  <c r="BE210"/>
  <c r="BE219"/>
  <c r="BE251"/>
  <c r="BE113"/>
  <c r="BE130"/>
  <c r="BE149"/>
  <c r="BE170"/>
  <c r="BE217"/>
  <c i="4" r="BE110"/>
  <c r="BE116"/>
  <c r="BE210"/>
  <c r="J59"/>
  <c r="BE107"/>
  <c r="BE162"/>
  <c r="BE204"/>
  <c r="BE224"/>
  <c r="BE231"/>
  <c r="BE143"/>
  <c r="BE149"/>
  <c r="BE178"/>
  <c r="BE196"/>
  <c r="BE113"/>
  <c r="BE119"/>
  <c r="BE152"/>
  <c r="BE247"/>
  <c r="F89"/>
  <c r="BE122"/>
  <c r="BE130"/>
  <c r="BE155"/>
  <c r="BE200"/>
  <c r="BE256"/>
  <c r="J56"/>
  <c r="BE261"/>
  <c r="BE264"/>
  <c r="BE219"/>
  <c r="BE235"/>
  <c r="BE239"/>
  <c r="BE259"/>
  <c r="E80"/>
  <c r="BE146"/>
  <c r="BE157"/>
  <c r="BE173"/>
  <c r="BE184"/>
  <c r="BE269"/>
  <c r="BE230"/>
  <c r="BE236"/>
  <c r="BE266"/>
  <c r="BE272"/>
  <c r="BE215"/>
  <c r="BE124"/>
  <c r="BE132"/>
  <c r="BE189"/>
  <c r="BE229"/>
  <c r="BE242"/>
  <c i="3" r="BK99"/>
  <c r="BK98"/>
  <c r="J98"/>
  <c r="J67"/>
  <c i="4" r="BE98"/>
  <c r="BE104"/>
  <c r="BE167"/>
  <c r="BE95"/>
  <c r="BE228"/>
  <c r="BE127"/>
  <c r="BE135"/>
  <c r="BE253"/>
  <c r="BE194"/>
  <c r="BE101"/>
  <c r="BE181"/>
  <c i="3" r="BE215"/>
  <c r="BE231"/>
  <c r="F95"/>
  <c r="BE234"/>
  <c r="BE293"/>
  <c r="J63"/>
  <c r="BE334"/>
  <c r="BE453"/>
  <c r="J60"/>
  <c r="BE148"/>
  <c r="BE165"/>
  <c r="BE311"/>
  <c r="BE341"/>
  <c r="BE243"/>
  <c r="BE261"/>
  <c r="BE288"/>
  <c r="BE384"/>
  <c r="BE389"/>
  <c r="BE447"/>
  <c r="BE131"/>
  <c r="BE196"/>
  <c r="BE271"/>
  <c r="BE467"/>
  <c r="BE462"/>
  <c r="BE204"/>
  <c r="BE408"/>
  <c r="BE459"/>
  <c r="BE473"/>
  <c r="BE199"/>
  <c r="BE319"/>
  <c r="BE365"/>
  <c r="BE385"/>
  <c r="BE426"/>
  <c r="BE456"/>
  <c r="BE470"/>
  <c r="BE162"/>
  <c r="BE309"/>
  <c r="BE101"/>
  <c r="BE361"/>
  <c r="BE371"/>
  <c i="2" r="BK98"/>
  <c r="BK97"/>
  <c r="J97"/>
  <c r="J67"/>
  <c i="3" r="E52"/>
  <c r="BE124"/>
  <c r="BE137"/>
  <c r="BE180"/>
  <c r="BE304"/>
  <c r="BE356"/>
  <c r="BE440"/>
  <c r="BE121"/>
  <c r="BE228"/>
  <c r="BE282"/>
  <c r="BE363"/>
  <c r="BE109"/>
  <c r="BE140"/>
  <c r="BE183"/>
  <c r="BE212"/>
  <c r="BE277"/>
  <c r="BE376"/>
  <c r="BE450"/>
  <c r="BE307"/>
  <c r="BE313"/>
  <c r="BE390"/>
  <c r="BE252"/>
  <c r="BE429"/>
  <c r="BE444"/>
  <c i="2" r="F63"/>
  <c r="BE164"/>
  <c r="BE221"/>
  <c r="BE258"/>
  <c r="BE330"/>
  <c r="BE396"/>
  <c r="BE415"/>
  <c r="BE484"/>
  <c r="BE103"/>
  <c r="BE386"/>
  <c r="BE404"/>
  <c r="BE442"/>
  <c r="BE472"/>
  <c r="BE476"/>
  <c r="BE480"/>
  <c r="BE518"/>
  <c r="BE526"/>
  <c r="BE555"/>
  <c r="BE556"/>
  <c r="BE557"/>
  <c r="BE590"/>
  <c r="BE593"/>
  <c r="BE601"/>
  <c r="BE408"/>
  <c r="BE424"/>
  <c r="BE462"/>
  <c r="BE508"/>
  <c r="BE525"/>
  <c r="BE560"/>
  <c r="BE561"/>
  <c r="BE566"/>
  <c r="BE571"/>
  <c r="BE572"/>
  <c r="BE584"/>
  <c r="BE587"/>
  <c r="BE598"/>
  <c r="BE201"/>
  <c r="BE382"/>
  <c r="BE432"/>
  <c r="BE512"/>
  <c r="BE550"/>
  <c r="BE581"/>
  <c r="BE594"/>
  <c r="BE595"/>
  <c r="BE599"/>
  <c r="BE603"/>
  <c r="BE609"/>
  <c r="BE615"/>
  <c r="E52"/>
  <c r="BE120"/>
  <c r="BE158"/>
  <c r="BE264"/>
  <c r="BE316"/>
  <c r="BE345"/>
  <c r="BE407"/>
  <c r="BE421"/>
  <c r="BE439"/>
  <c r="BE452"/>
  <c r="BE467"/>
  <c r="BE488"/>
  <c r="BE489"/>
  <c r="BE523"/>
  <c r="BE544"/>
  <c r="BE552"/>
  <c r="BE562"/>
  <c r="BE575"/>
  <c r="BE606"/>
  <c r="BE613"/>
  <c r="BE106"/>
  <c r="BE111"/>
  <c r="BE123"/>
  <c r="BE135"/>
  <c r="BE288"/>
  <c r="BE327"/>
  <c r="BE353"/>
  <c r="BE411"/>
  <c r="BE420"/>
  <c r="BE426"/>
  <c r="BE449"/>
  <c r="BE527"/>
  <c r="BE548"/>
  <c r="BE578"/>
  <c r="BE182"/>
  <c r="BE398"/>
  <c r="BE412"/>
  <c r="BE468"/>
  <c r="BE517"/>
  <c r="BE519"/>
  <c r="BE569"/>
  <c r="BE570"/>
  <c r="BE100"/>
  <c r="BE114"/>
  <c r="BE132"/>
  <c r="BE188"/>
  <c r="BE198"/>
  <c r="BE255"/>
  <c r="BE314"/>
  <c r="BE325"/>
  <c r="BE342"/>
  <c r="BE497"/>
  <c r="BE501"/>
  <c r="BE505"/>
  <c r="BE389"/>
  <c r="BE419"/>
  <c r="BE430"/>
  <c r="BE434"/>
  <c r="BE447"/>
  <c r="BE471"/>
  <c r="BE493"/>
  <c r="BE530"/>
  <c r="BE541"/>
  <c r="BE564"/>
  <c r="J91"/>
  <c r="BE185"/>
  <c r="BE240"/>
  <c r="BE351"/>
  <c r="BE379"/>
  <c r="BE393"/>
  <c r="BE416"/>
  <c r="BE500"/>
  <c r="BE513"/>
  <c r="BE522"/>
  <c r="BE528"/>
  <c r="BE464"/>
  <c r="BE487"/>
  <c r="BE378"/>
  <c r="BE383"/>
  <c r="BE437"/>
  <c r="BE457"/>
  <c r="BE475"/>
  <c r="BE479"/>
  <c r="BE483"/>
  <c r="BE490"/>
  <c r="BE504"/>
  <c r="BE509"/>
  <c r="BE535"/>
  <c r="BE537"/>
  <c r="J63"/>
  <c r="BE161"/>
  <c r="BE191"/>
  <c r="BE224"/>
  <c r="BE348"/>
  <c r="BE545"/>
  <c r="BE231"/>
  <c r="BE286"/>
  <c r="BE339"/>
  <c r="BE400"/>
  <c r="BE454"/>
  <c r="BE514"/>
  <c r="BE532"/>
  <c r="BE536"/>
  <c r="BE546"/>
  <c r="BE179"/>
  <c r="BE234"/>
  <c r="BE425"/>
  <c r="BE427"/>
  <c r="BE459"/>
  <c r="BE540"/>
  <c r="BE375"/>
  <c r="BE402"/>
  <c r="BE428"/>
  <c r="BE444"/>
  <c r="BE494"/>
  <c i="7" r="F36"/>
  <c i="1" r="BA63"/>
  <c i="7" r="F39"/>
  <c i="1" r="BD63"/>
  <c i="6" r="F36"/>
  <c i="1" r="BA62"/>
  <c i="4" r="J36"/>
  <c i="1" r="AW60"/>
  <c i="8" r="F37"/>
  <c i="1" r="BD64"/>
  <c i="6" r="F39"/>
  <c i="1" r="BD62"/>
  <c i="5" r="F38"/>
  <c i="1" r="BC61"/>
  <c i="4" r="F37"/>
  <c i="1" r="BB60"/>
  <c i="6" r="F38"/>
  <c i="1" r="BC62"/>
  <c i="2" r="F39"/>
  <c i="1" r="BB57"/>
  <c i="6" r="F37"/>
  <c i="1" r="BB62"/>
  <c i="5" r="F36"/>
  <c i="1" r="BA61"/>
  <c i="3" r="J38"/>
  <c i="1" r="AW58"/>
  <c i="5" r="J36"/>
  <c i="1" r="AW61"/>
  <c r="AS55"/>
  <c r="AS54"/>
  <c i="7" r="F38"/>
  <c i="1" r="BC63"/>
  <c i="3" r="F38"/>
  <c i="1" r="BA58"/>
  <c i="4" r="J32"/>
  <c i="2" r="F38"/>
  <c i="1" r="BA57"/>
  <c i="4" r="F38"/>
  <c i="1" r="BC60"/>
  <c i="2" r="J38"/>
  <c i="1" r="AW57"/>
  <c i="2" r="F41"/>
  <c i="1" r="BD57"/>
  <c i="7" r="F37"/>
  <c i="1" r="BB63"/>
  <c i="3" r="F39"/>
  <c i="1" r="BB58"/>
  <c i="2" r="F40"/>
  <c i="1" r="BC57"/>
  <c i="4" r="F36"/>
  <c i="1" r="BA60"/>
  <c i="8" r="F36"/>
  <c i="1" r="BC64"/>
  <c i="3" r="F40"/>
  <c i="1" r="BC58"/>
  <c i="8" r="J34"/>
  <c i="1" r="AW64"/>
  <c i="8" r="F34"/>
  <c i="1" r="BA64"/>
  <c i="8" r="F35"/>
  <c i="1" r="BB64"/>
  <c i="4" r="F39"/>
  <c i="1" r="BD60"/>
  <c i="3" r="F41"/>
  <c i="1" r="BD58"/>
  <c i="7" r="J36"/>
  <c i="1" r="AW63"/>
  <c i="6" r="J36"/>
  <c i="1" r="AW62"/>
  <c i="5" r="F37"/>
  <c i="1" r="BB61"/>
  <c i="5" r="F39"/>
  <c i="1" r="BD61"/>
  <c i="4" l="1" r="R93"/>
  <c r="R92"/>
  <c r="P93"/>
  <c r="P92"/>
  <c i="1" r="AU60"/>
  <c i="7" r="P93"/>
  <c r="P92"/>
  <c i="1" r="AU63"/>
  <c i="5" r="BK93"/>
  <c r="J93"/>
  <c r="J64"/>
  <c r="P93"/>
  <c r="P92"/>
  <c i="1" r="AU61"/>
  <c i="7" r="R93"/>
  <c r="R92"/>
  <c i="3" r="R99"/>
  <c r="R98"/>
  <c i="2" r="T98"/>
  <c r="T97"/>
  <c i="3" r="T99"/>
  <c r="T98"/>
  <c i="7" r="BK93"/>
  <c r="J93"/>
  <c r="J64"/>
  <c r="T93"/>
  <c r="T92"/>
  <c i="8" r="T83"/>
  <c r="T82"/>
  <c i="6" r="R93"/>
  <c r="R92"/>
  <c i="5" r="T93"/>
  <c r="T92"/>
  <c r="R93"/>
  <c r="R92"/>
  <c i="2" r="R98"/>
  <c r="R97"/>
  <c i="8" r="P83"/>
  <c r="P82"/>
  <c i="1" r="AU64"/>
  <c i="6" r="P93"/>
  <c r="P92"/>
  <c i="1" r="AU62"/>
  <c i="8" r="BK83"/>
  <c r="BK82"/>
  <c r="J82"/>
  <c i="6" r="BK92"/>
  <c r="J92"/>
  <c i="1" r="AG60"/>
  <c i="4" r="J63"/>
  <c i="3" r="J99"/>
  <c r="J68"/>
  <c i="2" r="J98"/>
  <c r="J68"/>
  <c r="J34"/>
  <c i="1" r="AG57"/>
  <c i="8" r="J30"/>
  <c i="1" r="AG64"/>
  <c r="BD56"/>
  <c r="BD55"/>
  <c i="5" r="J35"/>
  <c i="1" r="AV61"/>
  <c r="AT61"/>
  <c i="4" r="F35"/>
  <c i="1" r="AZ60"/>
  <c r="BB59"/>
  <c r="AX59"/>
  <c r="BA59"/>
  <c r="AW59"/>
  <c i="2" r="F37"/>
  <c i="1" r="AZ57"/>
  <c r="BB56"/>
  <c r="AX56"/>
  <c i="6" r="J32"/>
  <c i="1" r="AG62"/>
  <c i="3" r="J34"/>
  <c i="1" r="AG58"/>
  <c i="3" r="F37"/>
  <c i="1" r="AZ58"/>
  <c r="BA56"/>
  <c r="AW56"/>
  <c r="BC56"/>
  <c r="AY56"/>
  <c i="7" r="J35"/>
  <c i="1" r="AV63"/>
  <c r="AT63"/>
  <c i="5" r="F35"/>
  <c i="1" r="AZ61"/>
  <c r="AU56"/>
  <c r="AU55"/>
  <c i="6" r="J35"/>
  <c i="1" r="AV62"/>
  <c r="AT62"/>
  <c i="8" r="F33"/>
  <c i="1" r="AZ64"/>
  <c i="6" r="F35"/>
  <c i="1" r="AZ62"/>
  <c i="2" r="J37"/>
  <c i="1" r="AV57"/>
  <c r="AT57"/>
  <c i="3" r="J37"/>
  <c i="1" r="AV58"/>
  <c r="AT58"/>
  <c i="4" r="J35"/>
  <c i="1" r="AV60"/>
  <c r="AT60"/>
  <c r="AN60"/>
  <c r="BC59"/>
  <c r="AY59"/>
  <c i="7" r="F35"/>
  <c i="1" r="AZ63"/>
  <c r="BD59"/>
  <c i="8" r="J33"/>
  <c i="1" r="AV64"/>
  <c r="AT64"/>
  <c r="AN64"/>
  <c i="8" l="1" r="J59"/>
  <c i="5" r="BK92"/>
  <c r="J92"/>
  <c i="8" r="J83"/>
  <c r="J60"/>
  <c i="7" r="BK92"/>
  <c r="J92"/>
  <c i="8" r="J39"/>
  <c i="1" r="AN62"/>
  <c i="6" r="J63"/>
  <c r="J41"/>
  <c i="1" r="AN58"/>
  <c i="4" r="J41"/>
  <c i="1" r="AN57"/>
  <c i="3" r="J43"/>
  <c i="2" r="J43"/>
  <c i="1" r="AU59"/>
  <c r="BD54"/>
  <c r="W33"/>
  <c r="BA55"/>
  <c r="AW55"/>
  <c r="BB55"/>
  <c i="7" r="J32"/>
  <c i="1" r="AG63"/>
  <c r="BC55"/>
  <c r="AY55"/>
  <c r="AZ59"/>
  <c r="AV59"/>
  <c r="AT59"/>
  <c i="5" r="J32"/>
  <c i="1" r="AG61"/>
  <c r="AZ56"/>
  <c r="AV56"/>
  <c r="AT56"/>
  <c r="AG56"/>
  <c r="AG55"/>
  <c i="7" l="1" r="J41"/>
  <c i="5" r="J41"/>
  <c r="J63"/>
  <c i="7" r="J63"/>
  <c i="1" r="AN56"/>
  <c r="AN63"/>
  <c r="AN61"/>
  <c r="AU54"/>
  <c r="BB54"/>
  <c r="AX54"/>
  <c r="AX55"/>
  <c r="BC54"/>
  <c r="W32"/>
  <c r="AZ55"/>
  <c r="AG59"/>
  <c r="BA54"/>
  <c r="W30"/>
  <c l="1" r="AN59"/>
  <c r="AG54"/>
  <c r="AZ54"/>
  <c r="W29"/>
  <c r="W31"/>
  <c r="AV55"/>
  <c r="AT55"/>
  <c r="AN55"/>
  <c r="AY54"/>
  <c r="AW54"/>
  <c r="AK30"/>
  <c l="1" r="AV54"/>
  <c r="AK29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<sst xmlns="http://schemas.openxmlformats.org/spreadsheetml/2006/main">
  <si>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</si>
  <si>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</si>
  <si>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</si>
  <si>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</si>
  <si>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</si>
  <si>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{bc914abb-d0ec-4f92-ba91-acce8af25f89}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</si>
  <si>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</si>
  <si>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</si>
  <si>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</si>
  <si>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</si>
  <si>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</si>
  <si>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</si>
  <si>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</si>
  <si>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</si>
  <si>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6530236719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</si>
  <si>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</si>
  <si>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</si>
  <si>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Chvaletice ulice Husova vodovod oprava chodníků pro Město Chvaletice</t>
  </si>
  <si>
    <t>KSO:</t>
  </si>
  <si>
    <t/>
  </si>
  <si>
    <t>CC-CZ:</t>
  </si>
  <si>
    <t>Místo:</t>
  </si>
  <si>
    <t xml:space="preserve">Chvaletice k.ú. Telčice </t>
  </si>
  <si>
    <t>Datum:</t>
  </si>
  <si>
    <t>3. 2. 2025</t>
  </si>
  <si>
    <t>Zadavatel:</t>
  </si>
  <si>
    <t>IČ:</t>
  </si>
  <si>
    <t>60108631</t>
  </si>
  <si>
    <t>Vodovody a kanalizace Pardubice, a.s. Teplého 2014</t>
  </si>
  <si>
    <t>DIČ:</t>
  </si>
  <si>
    <t>CZ60108631</t>
  </si>
  <si>
    <t>Účastník:</t>
  </si>
  <si>
    <t>Vyplň údaj</t>
  </si>
  <si>
    <t>Projektant:</t>
  </si>
  <si>
    <t>15028909</t>
  </si>
  <si>
    <t>BKN spol.s r.o., Vladislavova 29, 56601Vysoké Mýto</t>
  </si>
  <si>
    <t>CZ15028909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</si>
  <si>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</si>
  <si>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</si>
  <si>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</si>
  <si>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</si>
  <si>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</si>
  <si>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</si>
  <si>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</si>
  <si>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</si>
  <si>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</si>
  <si>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</si>
  <si>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</si>
  <si>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</si>
  <si>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</si>
  <si>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</si>
  <si>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</si>
  <si>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</si>
  <si>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</si>
  <si>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</si>
  <si>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</si>
  <si>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</si>
  <si>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</si>
  <si>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</si>
  <si>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</si>
  <si>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</si>
  <si>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</si>
  <si>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</si>
  <si>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</si>
  <si>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</si>
  <si>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</si>
  <si>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</si>
  <si>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</si>
  <si>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</si>
  <si>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</si>
  <si>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</si>
  <si>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</si>
  <si>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</si>
  <si>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</si>
  <si>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</si>
  <si>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</si>
  <si>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</si>
  <si>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</si>
  <si>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</si>
  <si>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</si>
  <si>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653023</t>
  </si>
  <si>
    <t>Chvaletice ulice Husova vodovod</t>
  </si>
  <si>
    <t>STA</t>
  </si>
  <si>
    <t>1</t>
  </si>
  <si>
    <t>{4ba19aca-7f5b-4317-9d88-0f61f397389c}</t>
  </si>
  <si>
    <t>2</t>
  </si>
  <si>
    <t>Ř1</t>
  </si>
  <si>
    <t>Řad 1</t>
  </si>
  <si>
    <t>Soupis</t>
  </si>
  <si>
    <t>{b282f8fc-ad5f-4984-865d-1cf7db18a2f3}</t>
  </si>
  <si>
    <t>827 13 13</t>
  </si>
  <si>
    <t>/</t>
  </si>
  <si>
    <t>Ř1V</t>
  </si>
  <si>
    <t>Řad 1 vodovod</t>
  </si>
  <si>
    <t>3</t>
  </si>
  <si>
    <t>{51ab90df-a571-494d-8c5d-927e748d64e7}</t>
  </si>
  <si>
    <t>Ř1ZP</t>
  </si>
  <si>
    <t>Řad 1 oprava zpevněných ploch</t>
  </si>
  <si>
    <t>{4b2b50a0-49d1-470f-a0b5-3b3379069029}</t>
  </si>
  <si>
    <t>671924</t>
  </si>
  <si>
    <t>Oprava chodníků pro Město Chvaletice</t>
  </si>
  <si>
    <t>{9905280a-883e-44c4-9d3b-3dc7337a93b9}</t>
  </si>
  <si>
    <t>SO 01</t>
  </si>
  <si>
    <t>Chodník ulice Husova mezi křižovatkami s Dukelskou a s Žižkovou ulicí</t>
  </si>
  <si>
    <t>{b71f5c11-0578-4338-b51d-d8fd1587e418}</t>
  </si>
  <si>
    <t>822 29 33</t>
  </si>
  <si>
    <t>SO 02</t>
  </si>
  <si>
    <t>Chodník ulice Husova mezi křižovatkami se Smetanovou a s Dukelskou ulicí</t>
  </si>
  <si>
    <t>{86b0ecd4-c5d8-45b7-b7da-719dcc40b17a}</t>
  </si>
  <si>
    <t>SO 03</t>
  </si>
  <si>
    <t>Chodník ulice Husova mezi křižovatkou s ulicí ČS Armády a se Smetanovou ulicí</t>
  </si>
  <si>
    <t>{2989a76a-d229-4eb9-8199-1f5064adb660}</t>
  </si>
  <si>
    <t>SO 04</t>
  </si>
  <si>
    <t>Chodník ulice Husova od MŠ k č.p. 160</t>
  </si>
  <si>
    <t>{e965c868-aaac-40d8-b32f-14546e1257b6}</t>
  </si>
  <si>
    <t>VON</t>
  </si>
  <si>
    <t>Vedlejší a ostatní náklady stavby</t>
  </si>
  <si>
    <t>{12418128-7dc4-4569-a855-f08e200f35eb}</t>
  </si>
  <si>
    <t>KRYCÍ LIST SOUPISU PRACÍ</t>
  </si>
  <si>
    <t>Objekt:</t>
  </si>
  <si>
    <t>653023 - Chvaletice ulice Husova vodovod</t>
  </si>
  <si>
    <t>Soupis:</t>
  </si>
  <si>
    <t>Ř1 - Řad 1</t>
  </si>
  <si>
    <t>Úroveň 3:</t>
  </si>
  <si>
    <t>Ř1V - Řad 1 vodovod</t>
  </si>
  <si>
    <t>Chvaletice k.ú.Telčice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</si>
  <si>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</si>
  <si>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</si>
  <si>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</si>
  <si>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</si>
  <si>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</si>
  <si>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</si>
  <si>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</si>
  <si>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</si>
  <si>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</si>
  <si>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</si>
  <si>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</si>
  <si>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</si>
  <si>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</si>
  <si>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</si>
  <si>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</si>
  <si>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</si>
  <si>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</si>
  <si>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</si>
  <si>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</si>
  <si>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</si>
  <si>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</si>
  <si>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</si>
  <si>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</si>
  <si>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</si>
  <si>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</si>
  <si>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</si>
  <si>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</si>
  <si>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</si>
  <si>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115001102</t>
  </si>
  <si>
    <t>Převedení vody potrubím průměru DN přes 100 do 150</t>
  </si>
  <si>
    <t>m</t>
  </si>
  <si>
    <t>CS ÚRS 2025 01</t>
  </si>
  <si>
    <t>4</t>
  </si>
  <si>
    <t>-1419375524</t>
  </si>
  <si>
    <t>Online PSC</t>
  </si>
  <si>
    <t>https://podminky.urs.cz/item/CS_URS_2025_01/115001102</t>
  </si>
  <si>
    <t>VV</t>
  </si>
  <si>
    <t xml:space="preserve">11,00                  "viz přílohy PD : C.3 a D.1</t>
  </si>
  <si>
    <t>115101201</t>
  </si>
  <si>
    <t>Čerpání vody na dopravní výšku do 10 m s uvažovaným průměrným přítokem do 500 l/min</t>
  </si>
  <si>
    <t>hod</t>
  </si>
  <si>
    <t>-1784458736</t>
  </si>
  <si>
    <t>https://podminky.urs.cz/item/CS_URS_2025_01/115101201</t>
  </si>
  <si>
    <t xml:space="preserve">50,00                  "viz přílohy PD : C.3 a D.1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</si>
  <si>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</si>
  <si>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</si>
  <si>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561813026</t>
  </si>
  <si>
    <t>https://podminky.urs.cz/item/CS_URS_2025_01/119001401</t>
  </si>
  <si>
    <t xml:space="preserve">3,50+2,00+3,00+2,00+1,50+2,00+1,50*5            "viz přílohy PD : C.3, D.1 a D.5</t>
  </si>
  <si>
    <t xml:space="preserve">71,90+1,40          "viz přílohy PD : C.3 a D.3</t>
  </si>
  <si>
    <t>Součet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</si>
  <si>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</si>
  <si>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</si>
  <si>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-671452299</t>
  </si>
  <si>
    <t>https://podminky.urs.cz/item/CS_URS_2025_01/119001405</t>
  </si>
  <si>
    <t xml:space="preserve">2,00*2+3,00           "viz přílohy PD : C.3, D.1 a D.5</t>
  </si>
  <si>
    <t>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</si>
  <si>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</si>
  <si>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</si>
  <si>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2089548022</t>
  </si>
  <si>
    <t>https://podminky.urs.cz/item/CS_URS_2025_01/119001421</t>
  </si>
  <si>
    <t xml:space="preserve">1,50*5+2,00*2+1,50*2+2,00+1,50+1,50+3,00                "viz přílohy PD : C.3, D.1 a D.5</t>
  </si>
  <si>
    <t xml:space="preserve">3,00+1,50+1,50*3                 "viz přílohy PD : C.3 a D.3</t>
  </si>
  <si>
    <t xml:space="preserve">2,00                  "viz přílohy PD : C.3, D.1 a D.5</t>
  </si>
  <si>
    <t>6</t>
  </si>
  <si>
    <t>121112004</t>
  </si>
  <si>
    <t>Sejmutí ornice ručně při souvislé ploše, tl. vrstvy přes 200 do 250 mm</t>
  </si>
  <si>
    <t>m2</t>
  </si>
  <si>
    <t>-1309767801</t>
  </si>
  <si>
    <t>https://podminky.urs.cz/item/CS_URS_2025_01/121112004</t>
  </si>
  <si>
    <t xml:space="preserve">2,00*(1,20+0,30)/2                  "viz přílohy PD : C.3, D.1 a D.5</t>
  </si>
  <si>
    <t>7</t>
  </si>
  <si>
    <t>121151104</t>
  </si>
  <si>
    <t>Sejmutí ornice strojně při souvislé ploše do 100 m2, tl. vrstvy přes 200 do 250 mm</t>
  </si>
  <si>
    <t>-927659840</t>
  </si>
  <si>
    <t>https://podminky.urs.cz/item/CS_URS_2025_01/121151104</t>
  </si>
  <si>
    <t xml:space="preserve">1,40*0,90+(412,00-383,70)*0,90+7,50*0,90/2+1,50*0,30+1,50*1,35+2,00*(1,50+1,75)/2                </t>
  </si>
  <si>
    <t>viz přílohy PD : D.2 a D.3</t>
  </si>
  <si>
    <t>0,30*2,00+(0,90+1,05)/2*2,00+0,30*3,00+0,15*2,00+0,10*1,50+0,30*0,70/2+1,50*2,00</t>
  </si>
  <si>
    <t>1,50*1,50</t>
  </si>
  <si>
    <t>viz přílohy PD : C.3 a D.5</t>
  </si>
  <si>
    <t xml:space="preserve">3,00*0,90+2,50*0,90                    "viz přílohy PD : C.3 a D.1</t>
  </si>
  <si>
    <t>8</t>
  </si>
  <si>
    <t>132212221</t>
  </si>
  <si>
    <t>Hloubení zapažených rýh šířky přes 800 do 2 000 mm ručně s urovnáním dna do předepsaného profilu a spádu v hornině třídy těžitelnosti I skupiny 3 soudržných</t>
  </si>
  <si>
    <t>m3</t>
  </si>
  <si>
    <t>-368373878</t>
  </si>
  <si>
    <t>https://podminky.urs.cz/item/CS_URS_2025_01/132212221</t>
  </si>
  <si>
    <t xml:space="preserve">(2,00*2,00*1,80+2,00*(1,20+0,30)/2*0,15)*0,50                   "50% objemu viz přílohy PD : C.3, D.1 a D.5</t>
  </si>
  <si>
    <t>9</t>
  </si>
  <si>
    <t>132254204</t>
  </si>
  <si>
    <t>Hloubení zapažených rýh šířky přes 800 do 2 000 mm strojně s urovnáním dna do předepsaného profilu a spádu v hornině třídy těžitelnosti I skupiny 3 přes 100 do 500 m3</t>
  </si>
  <si>
    <t>512937945</t>
  </si>
  <si>
    <t>https://podminky.urs.cz/item/CS_URS_2025_01/132254204</t>
  </si>
  <si>
    <t>3,00*1,50*1,80+2,00*2,00*1,90+1,50*1,50*1,80+(0,20+0,15)/2*1,50*0,10</t>
  </si>
  <si>
    <t>1,50*1,50*1,80+0,10*1,20*0,10+1,50*1,50*1,80*2+2,00*2,00*1,80+2,00*2,00*1,80+0,10*0,90/2*0,10</t>
  </si>
  <si>
    <t>2,00*2,00*1,80+1,50*1,50*1,80+3,00*1,50*1,80+2,00*2,00*1,80+0,30*2,00*0,15+2,00*2,00*1,80</t>
  </si>
  <si>
    <t>0,10*1,50/2*0,10+3,00*1,50*1,80+2,00*3,00*1,80+2,00*2,00*1,90+(0,90+1,05)/2*2,00*0,05</t>
  </si>
  <si>
    <t>1,50*1,50*1,80+(0,60+0,90)/2*1,50*0,10+2,00*3,00*1,80+2,00*(1,10+0,80)/2*0,10+2,00*2,00*1,80</t>
  </si>
  <si>
    <t>3,00*1,50*1,80+3,00*0,30*0,15+1,50*2,00*1,80+1,50*1,50*2,00+2,00*5,00*1,80+2,00*2,00*1,80</t>
  </si>
  <si>
    <t>1,50*1,50*2,00+2,00*2,00*1,80+2,00*2,00*1,80+0,15*2,00*0,15+1,50*2,00*1,80+0,10*1,50*0,15</t>
  </si>
  <si>
    <t>1,50*1,50*2,00+3,00*1,50*1,80+3,50*2,00*1,80+0,30*0,70/2*0,15+1,50*1,50*2,00</t>
  </si>
  <si>
    <t>1,50*2,00*1,95+1,50*1,50*2,00+1,50*1,50*1,95</t>
  </si>
  <si>
    <t>viz přílohy PD : C.3, D.1 a D.5</t>
  </si>
  <si>
    <t>1,40*1,65*0,90+2,30*1,70*0,90+28,30*1,65*0,90+7,50*1,65*0,90+7,50*0,05*0,45+1,50*1,65*0,60</t>
  </si>
  <si>
    <t>1,50*0,05*0,30+1,50*0,30*1,50+8,00*1,50*0,90+30,50*1,60*0,90+1,50*1,60*0,60+1,50*0,30*1,50</t>
  </si>
  <si>
    <t>1,50*1,60*2,10+1,50*3,00*0,30+1,50*0,05*1,35+2,00*1,60*1,10+1,00*1,60*0,90+2,00*2,00*0,30</t>
  </si>
  <si>
    <t>2,00*0,05*(1,50+1,75)/2</t>
  </si>
  <si>
    <t>viz přílohy PD : C.3 a D.3</t>
  </si>
  <si>
    <t xml:space="preserve">1,50*1,80*1,50                 "viz přílohy PD : C.3, D.1 a D.5</t>
  </si>
  <si>
    <t>napojení hydrantů a propojení na stávající řady</t>
  </si>
  <si>
    <t>3,00*1,80*0,90+2,00*1,90*0,90+3,00*1,95*0,90+2,50*1,95*0,90+2,00*1,80*0,90+4,00*1,80*0,90</t>
  </si>
  <si>
    <t>viz přílohy PD : C.3 a D.1</t>
  </si>
  <si>
    <t>Mezisoučet</t>
  </si>
  <si>
    <t xml:space="preserve">403,763*0,50                   "50% objemu</t>
  </si>
  <si>
    <t>10</t>
  </si>
  <si>
    <t>132312221</t>
  </si>
  <si>
    <t>Hloubení zapažených rýh šířky přes 800 do 2 000 mm ručně s urovnáním dna do předepsaného profilu a spádu v hornině třídy těžitelnosti II skupiny 4 soudržných</t>
  </si>
  <si>
    <t>-27747133</t>
  </si>
  <si>
    <t>https://podminky.urs.cz/item/CS_URS_2025_01/132312221</t>
  </si>
  <si>
    <t xml:space="preserve">(2,00*2,00*1,80+2,00*(1,20+0,30)/2*0,15)*0,50                   "50% objemu viz přílohy PD : C.3 a D.1</t>
  </si>
  <si>
    <t>11</t>
  </si>
  <si>
    <t>132354204</t>
  </si>
  <si>
    <t>Hloubení zapažených rýh šířky přes 800 do 2 000 mm strojně s urovnáním dna do předepsaného profilu a spádu v hornině třídy těžitelnosti II skupiny 4 přes 100 do 500 m3</t>
  </si>
  <si>
    <t>634048420</t>
  </si>
  <si>
    <t>https://podminky.urs.cz/item/CS_URS_2025_01/132354204</t>
  </si>
  <si>
    <t xml:space="preserve">403,763*0,50                   "50% objemu viz položka 132254204</t>
  </si>
  <si>
    <t>139001101</t>
  </si>
  <si>
    <t>Příplatek k cenám hloubených vykopávek za ztížení vykopávky v blízkosti podzemního vedení nebo výbušnin pro jakoukoliv třídu horniny</t>
  </si>
  <si>
    <t>-1138048147</t>
  </si>
  <si>
    <t>https://podminky.urs.cz/item/CS_URS_2025_01/139001101</t>
  </si>
  <si>
    <t>1,12*1,02*3,50+1,14*1,04*2,10+0,64*1,04*1,50*4+1,10*1,60*1,20+1,05*1,55*1,50*5+0,64*1,04*2,00*3</t>
  </si>
  <si>
    <t>1,032*1,032*1,36+0,64*1,04*1,50+1,05*1,55*1,50+1,05*1,55*2,00*2+0,80*1,73*3,00</t>
  </si>
  <si>
    <t>2,00*2,00*1,90+1,05*1,55*1,50+1,17*1,10*3,00+1,17*1,10*2,00+1,25*1,00*2,00</t>
  </si>
  <si>
    <t>1,05*1,55*1,50+0,60*1,532*2,00+0,70*1,532*1,50+1,10*1,20*1,50+1,032*1,035*0,75</t>
  </si>
  <si>
    <t>0,75*1,00*1,50+1,23*1,73*2,00+1,14*1,80*2,00+0,90*1,532*2,00+1,10*1,00*1,50+0,95*1,00*2,00</t>
  </si>
  <si>
    <t>0,80*1,20*1,50+0,70*1,00*1,50+0,80*1,20*1,80+1,50*1,95*1,50+1,10*1,00*2,00</t>
  </si>
  <si>
    <t>0,65*1,55*2,00+1,50*1,50*1,95</t>
  </si>
  <si>
    <t>0,90*1,80*71,90+0,60*1,55*2,10+0,60*1,55*0,90+1,05*1,55*1,50*3+1,18*1,10*1,10</t>
  </si>
  <si>
    <t>1,18*1,20*4,50+1,11*1,10*4,00+1,10*1,00*1,50+1,25*1,20*0,50+1,10*1,20*2,00+1,05*1,55*2,00</t>
  </si>
  <si>
    <t>13</t>
  </si>
  <si>
    <t>141721211</t>
  </si>
  <si>
    <t>Řízený zemní protlak délky protlaku do 50 m v hornině třídy těžitelnosti I a II, skupiny 1 až 4 včetně zatažení trub v hloubce do 6 m průměru vrtu do 90 mm</t>
  </si>
  <si>
    <t>-548624936</t>
  </si>
  <si>
    <t>https://podminky.urs.cz/item/CS_URS_2025_01/141721211</t>
  </si>
  <si>
    <t xml:space="preserve">40,00+23,00                "viz přílohy PD : D.4</t>
  </si>
  <si>
    <t>14</t>
  </si>
  <si>
    <t>141721213</t>
  </si>
  <si>
    <t>Řízený zemní protlak délky protlaku do 50 m v hornině třídy těžitelnosti I a II, skupiny 1 až 4 včetně zatažení trub v hloubce do 6 m průměru vrtu přes 110 do 140 mm</t>
  </si>
  <si>
    <t>-270727582</t>
  </si>
  <si>
    <t>https://podminky.urs.cz/item/CS_URS_2025_01/141721213</t>
  </si>
  <si>
    <t xml:space="preserve">3,00                "viz přílohy PD : D.4</t>
  </si>
  <si>
    <t>15</t>
  </si>
  <si>
    <t>141721214</t>
  </si>
  <si>
    <t>Řízený zemní protlak délky protlaku do 50 m v hornině třídy těžitelnosti I a II, skupiny 1 až 4 včetně zatažení trub v hloubce do 6 m průměru vrtu přes 140 do 180 mm</t>
  </si>
  <si>
    <t>920987002</t>
  </si>
  <si>
    <t>https://podminky.urs.cz/item/CS_URS_2025_01/141721214</t>
  </si>
  <si>
    <t xml:space="preserve">8,50                "viz přílohy PD : D.4</t>
  </si>
  <si>
    <t>16</t>
  </si>
  <si>
    <t>141721255</t>
  </si>
  <si>
    <t>Řízený zemní protlak délky protlaku přes 50 do 100 m v hornině třídy těžitelnosti I a II, skupiny 1 až 4 včetně zatažení trub v hloubce do 6 m průměru vrtu přes 180 do 225 mm</t>
  </si>
  <si>
    <t>-92775913</t>
  </si>
  <si>
    <t>https://podminky.urs.cz/item/CS_URS_2025_01/141721255</t>
  </si>
  <si>
    <t xml:space="preserve">380,00-2,00                "viz přílohy PD : D.4</t>
  </si>
  <si>
    <t>17</t>
  </si>
  <si>
    <t>151101101</t>
  </si>
  <si>
    <t>Zřízení pažení a rozepření stěn rýh pro podzemní vedení příložné pro jakoukoliv mezerovitost, hloubky do 2 m</t>
  </si>
  <si>
    <t>-578582769</t>
  </si>
  <si>
    <t>https://podminky.urs.cz/item/CS_URS_2025_01/151101101</t>
  </si>
  <si>
    <t>1,40*1,90*2+2,30*1,90*2+28,30*1,90*2+7,50*1,90*2+2*1,90*0,60</t>
  </si>
  <si>
    <t>1,50*0,30*2+8,00*1,90*2+30,50*1,90*2+2*1,90*0,60+1,50*0,30*2</t>
  </si>
  <si>
    <t>1,50*1,90*2</t>
  </si>
  <si>
    <t>18</t>
  </si>
  <si>
    <t>151101111</t>
  </si>
  <si>
    <t>Odstranění pažení a rozepření stěn rýh pro podzemní vedení s uložením materiálu na vzdálenost do 3 m od kraje výkopu příložné, hloubky do 2 m</t>
  </si>
  <si>
    <t>-1715172296</t>
  </si>
  <si>
    <t>https://podminky.urs.cz/item/CS_URS_2025_01/151101111</t>
  </si>
  <si>
    <t xml:space="preserve">308,460                "viz položka 151101101</t>
  </si>
  <si>
    <t>19</t>
  </si>
  <si>
    <t>151201102</t>
  </si>
  <si>
    <t>Zřízení pažení a rozepření stěn rýh pro podzemní vedení zátažné, hloubky přes 2 do 4 m</t>
  </si>
  <si>
    <t>444438170</t>
  </si>
  <si>
    <t>https://podminky.urs.cz/item/CS_URS_2025_01/151201102</t>
  </si>
  <si>
    <t>2,00*4*2,20</t>
  </si>
  <si>
    <t>(3,00+1,50)*2*2,20+2,00*4*2,20+1,50*4*2,20</t>
  </si>
  <si>
    <t>1,50*4*2,20+1,50*4*2,20*2+2,00*4*2,20+2,00*4*2,20</t>
  </si>
  <si>
    <t>2,00*4*2,20+1,50*4*2,20+(3,00+1,50)*2*2,20+2,00*4*2,20+2,00*4*2,20</t>
  </si>
  <si>
    <t>(3,00+1,50)*2*2,20+(2,00+3,00)*2*1,80+2,00*4*2,20</t>
  </si>
  <si>
    <t>1,50*4*2,20+(2,00+3,00)*2*2,20+2,00*4*2,20</t>
  </si>
  <si>
    <t>(3,00+1,50)*2*2,20+(1,50+2,00)*2*2,20+1,50*4*2,20+(2,00+5,00)*2*2,20+2,00*4*2,20</t>
  </si>
  <si>
    <t>1,50*4*2,20+2,00*4*2,20+2,00*4*2,20+(1,50+2,00)*2*2,20</t>
  </si>
  <si>
    <t>1,50*4*2,20+(3,00+1,50)*2*2,20+(3,50+2,00)*2*2,20+1,50*4*2,20</t>
  </si>
  <si>
    <t>(1,50+2,00)*2*2,20+1,50*4*2,20+1,50*4*2,20</t>
  </si>
  <si>
    <t>(1,50+3,00)*2*2,20+2,00*1,90*2+1,00*1,90*2+2,00*0,30*2</t>
  </si>
  <si>
    <t xml:space="preserve">1,50*2,20*2                 "viz přílohy PD : C.3, D.1 a D.5</t>
  </si>
  <si>
    <t>3,00*2,20*2+2,00*2,20*2+3,00*2,20*2+2,50*2,20*2+2,00*2,20*2+4,00*2,20*2</t>
  </si>
  <si>
    <t>20</t>
  </si>
  <si>
    <t>151201112</t>
  </si>
  <si>
    <t>Odstranění pažení a rozepření stěn rýh pro podzemní vedení s uložením materiálu na vzdálenost do 3 m od kraje výkopu zátažné, hloubky přes 2 do 4 m</t>
  </si>
  <si>
    <t>1087736539</t>
  </si>
  <si>
    <t>https://podminky.urs.cz/item/CS_URS_2025_01/151201112</t>
  </si>
  <si>
    <t xml:space="preserve">721,400                "viz položka 151201102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</si>
  <si>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</si>
  <si>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</si>
  <si>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1263205474</t>
  </si>
  <si>
    <t>https://podminky.urs.cz/item/CS_URS_2025_01/162351103</t>
  </si>
  <si>
    <t xml:space="preserve">56,938*2                 "viz položka 167151101</t>
  </si>
  <si>
    <t xml:space="preserve">264,045-56,938               "viz položka 174151101</t>
  </si>
  <si>
    <t xml:space="preserve">74,732                  "viz položka 175151101</t>
  </si>
  <si>
    <t xml:space="preserve">51,535*0,25                  "viz položka 182351024</t>
  </si>
  <si>
    <t>22</t>
  </si>
  <si>
    <t>162751114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</si>
  <si>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</si>
  <si>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-840315807</t>
  </si>
  <si>
    <t>https://podminky.urs.cz/item/CS_URS_2025_01/162751114</t>
  </si>
  <si>
    <t xml:space="preserve">3,713+201,882-56,938                "viz položka 132212221 132254204 167151101</t>
  </si>
  <si>
    <t>23</t>
  </si>
  <si>
    <t>162751134</t>
  </si>
  <si>
    <t>Vodorovné přemístění výkopku nebo sypaniny po suchu na obvyklém dopravním prostředku, bez naložení výkopku, avšak se složením bez rozhrnutí z horniny třídy těžitelnosti II skupiny 4 a 5 na vzdálenost přes 6 000 do 7 000 m</t>
  </si>
  <si>
    <t>1316191602</t>
  </si>
  <si>
    <t>https://podminky.urs.cz/item/CS_URS_2025_01/162751134</t>
  </si>
  <si>
    <t xml:space="preserve">3,713+201,882                "viz položka 132312221 132354204</t>
  </si>
  <si>
    <t xml:space="preserve">63,00*3,14*0,045*0,045+3,00*3,14*0,07*0,07               "viz položka 141721211 141721213</t>
  </si>
  <si>
    <t xml:space="preserve">8,50*3,14*0,09*0,09+378,00*3,14*0,1125*0,1125          "viz položka 141721214 141721255</t>
  </si>
  <si>
    <t>24</t>
  </si>
  <si>
    <t>167151101</t>
  </si>
  <si>
    <t>Nakládání, skládání a překládání neulehlého výkopku nebo sypaniny strojně nakládání, množství do 100 m3, z horniny třídy těžitelnosti I, skupiny 1 až 3</t>
  </si>
  <si>
    <t>1066454073</t>
  </si>
  <si>
    <t>https://podminky.urs.cz/item/CS_URS_2025_01/167151101</t>
  </si>
  <si>
    <t>zásyp zeminou</t>
  </si>
  <si>
    <t xml:space="preserve">1,40*0,90*1,025+(412,00-383,70)*0,90*1,025+7,50*0,90/2*1,025+1,50*0,30*1,025     </t>
  </si>
  <si>
    <t xml:space="preserve">1,50*1,35*1,025+2,00*(1,50+1,75)/2*1,025           </t>
  </si>
  <si>
    <t>0,30*2,00*1,90+(0,90+1,05)/2*2,00*1,40+0,30*3,00*1,80+0,15*2,00*1,80+0,10*1,50*1,80</t>
  </si>
  <si>
    <t xml:space="preserve">0,30*0,70/2*1,80+1,50*2,00*1,15+1,50*1,50*1,15+2,00*(1,20+0,30)/2*1,40 </t>
  </si>
  <si>
    <t xml:space="preserve">3,00*0,90*1,16+2,50*0,90*1,09                   "viz přílohy PD : C.3 a D.1</t>
  </si>
  <si>
    <t>25</t>
  </si>
  <si>
    <t>171201231</t>
  </si>
  <si>
    <t>Poplatek za uložení stavebního odpadu na recyklační skládce (skládkovné) zeminy a kamení zatříděného do Katalogu odpadů pod kódem 17 05 04</t>
  </si>
  <si>
    <t>t</t>
  </si>
  <si>
    <t>1714942078</t>
  </si>
  <si>
    <t>https://podminky.urs.cz/item/CS_URS_2025_01/171201231</t>
  </si>
  <si>
    <t xml:space="preserve">(148,657+221,280)*1,900               "viz položka 162751114 162751134</t>
  </si>
  <si>
    <t>26</t>
  </si>
  <si>
    <t>171251201</t>
  </si>
  <si>
    <t>Uložení sypaniny na skládky nebo meziskládky bez hutnění s upravením uložené sypaniny do předepsaného tvaru</t>
  </si>
  <si>
    <t>1514832657</t>
  </si>
  <si>
    <t>https://podminky.urs.cz/item/CS_URS_2025_01/171251201</t>
  </si>
  <si>
    <t xml:space="preserve">3,713+201,882+3,713+201,882                "viz položka 132212221 132254204 132312221 132354204</t>
  </si>
  <si>
    <t>27</t>
  </si>
  <si>
    <t>174151101</t>
  </si>
  <si>
    <t>Zásyp sypaninou z jakékoliv horniny strojně s uložením výkopku ve vrstvách se zhutněním jam, šachet, rýh nebo kolem objektů v těchto vykopávkách</t>
  </si>
  <si>
    <t>-1790758948</t>
  </si>
  <si>
    <t>https://podminky.urs.cz/item/CS_URS_2025_01/174151101</t>
  </si>
  <si>
    <t>-((2,60+3,10)*0,525*0,90+1,50*0,525*0,90*4+2,00*0,525*0,90*3+0,55*0,332*0,90*2)</t>
  </si>
  <si>
    <t>-(0,55*0,363*0,90+1,50*0,525*0,90+3,00*0,525*0,90)</t>
  </si>
  <si>
    <t>-(2,00*0,525*0,90*2+3,00*0,525*0,90+2,00*0,525*0,90+2,10*0,380*0,90+2,00*0,380*0,90)</t>
  </si>
  <si>
    <t>-(1,50*0,525*0,90+2,00*0,525*0,90+2,10*0,460*0,90+2,00*0,460*0,90+1,50*0,525*0,90)</t>
  </si>
  <si>
    <t>-(3,00*0,525*0,90+1,50*0,525*0,90+1,10*0,332*0,90+1,50*0,332*0,90+2,00*0,525*0,90)</t>
  </si>
  <si>
    <t>-(4,10*0,440*0,90+2,00*0,525*0,90+1,10*0,332*0,90+1,50*0,332*0,90+2,00*0,525*0,90)</t>
  </si>
  <si>
    <t>-(1,50*0,525*0,90+1,10*0,332*0,90+1,50*0,332*0,90+3,00*0,525*0,90+0,55*0,332*0,90)</t>
  </si>
  <si>
    <t>-(0,55*0,460*0,90+1,50*0,332*0,90+1,50*0,525*0,90+1,10*0,332*0,90+1,50*0,332*0,90)</t>
  </si>
  <si>
    <t>-1,50*0,525*0,90</t>
  </si>
  <si>
    <t>-(1,40*0,525*0,90+2,30*0,525*0,90+28,30*0,525*0,90+7,50*0,525*0,90)</t>
  </si>
  <si>
    <t>-(8,00*0,525*0,90+30,50*0,525*0,90)</t>
  </si>
  <si>
    <t>-(1,50*0,525*0,90+2,00*0,525*0,90+1,00*0,525*0,90)</t>
  </si>
  <si>
    <t xml:space="preserve">-(1,50*0,525*0,90)                 "viz přílohy PD : C.3, D.1 a D.5</t>
  </si>
  <si>
    <t>-(8,00*0,380*0,90+4,50*0,460*0,90+4,00*0,390*0,90)</t>
  </si>
  <si>
    <t xml:space="preserve">-66,663                  "viz položka 451572111</t>
  </si>
  <si>
    <t>28</t>
  </si>
  <si>
    <t>M</t>
  </si>
  <si>
    <t>583312031X01</t>
  </si>
  <si>
    <t xml:space="preserve">štěrkodrť netříděná frakce 0 - 63 mm mimo ČSN </t>
  </si>
  <si>
    <t>-1379094135</t>
  </si>
  <si>
    <t xml:space="preserve">(264,045-56,938)*1,800                 "viz položka 174151101 167151101</t>
  </si>
  <si>
    <t>29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</si>
  <si>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</si>
  <si>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</si>
  <si>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1403350624</t>
  </si>
  <si>
    <t>https://podminky.urs.cz/item/CS_URS_2025_01/175151101</t>
  </si>
  <si>
    <t>(2,60+3,10)*0,525*0,90+1,50*0,525*0,90*4+2,00*0,525*0,90*3+0,55*0,332*0,90*2</t>
  </si>
  <si>
    <t>0,55*0,363*0,90+1,50*0,525*0,90+3,00*0,525*0,90</t>
  </si>
  <si>
    <t>2,00*0,525*0,90*2+3,00*0,525*0,90+2,00*0,525*0,90+2,10*0,380*0,90+2,00*0,380*0,90</t>
  </si>
  <si>
    <t>1,50*0,525*0,90+2,00*0,525*0,90+2,10*0,460*0,90+2,00*0,460*0,90+1,50*0,525*0,90</t>
  </si>
  <si>
    <t>3,00*0,525*0,90+1,50*0,525*0,90+1,10*0,332*0,90+1,50*0,332*0,90+2,00*0,525*0,90</t>
  </si>
  <si>
    <t>4,10*0,440*0,90+2,00*0,525*0,90+1,10*0,332*0,90+1,50*0,332*0,90+2,00*0,525*0,90</t>
  </si>
  <si>
    <t>1,50*0,525*0,90+1,10*0,332*0,90+1,50*0,332*0,90+3,00*0,525*0,90+0,55*0,332*0,90</t>
  </si>
  <si>
    <t>0,55*0,460*0,90+1,50*0,332*0,90+1,50*0,525*0,90+1,10*0,332*0,90+1,50*0,332*0,90</t>
  </si>
  <si>
    <t>1,50*0,525*0,90</t>
  </si>
  <si>
    <t>-(2,60+3,10+1,50*4+2,00*3+1,50+3,00+2,00+3,00+2,00+1,50+2,00+1,50+3,00)*3,14*0,1125*0,1125</t>
  </si>
  <si>
    <t>-(1,50+2,00+2,00+2,00+1,50+3,00+1,50+1,50)*3,14*0,1125*0,1125</t>
  </si>
  <si>
    <t>-(0,55*2+1,10+1,50+1,10+1,50+1,10+1,50+1,10+1,50+0,55+1,50+1,10+1,50)*3,14*0,016*0,016</t>
  </si>
  <si>
    <t>-0,55*3,14*0,0315*0,0315-(2,10+2,00)*3,14*0,04*0,04-(2,10+2,00)*3,14*0,08*0,08</t>
  </si>
  <si>
    <t>-4,10*3,14*0,07*0,07</t>
  </si>
  <si>
    <t>1,40*0,525*0,90+2,30*0,525*0,90+28,30*0,525*0,90+7,50*0,525*0,90</t>
  </si>
  <si>
    <t>8,00*0,525*0,90+30,50*0,525*0,90-(458,00-380,00)*3,14*0,1125*0,1125</t>
  </si>
  <si>
    <t>1,50*0,525*0,90+2,00*0,525*0,90+1,00*0,525*0,90-4,50*3,14*0,1125*0,1125</t>
  </si>
  <si>
    <t xml:space="preserve">1,50*0,525*0,90-1,50*3,14*0,1125*0,1125                 "viz přílohy PD : C.3, D.1 a D.5</t>
  </si>
  <si>
    <t>8,00*0,380*0,90+4,50*0,460*0,90+4,00*0,390*0,90</t>
  </si>
  <si>
    <t>-8,00*3,14*0,04*0,04-4,50*3,14*0,08*0,08-4,00*3,14*0,045*0,045</t>
  </si>
  <si>
    <t>30</t>
  </si>
  <si>
    <t>58337310</t>
  </si>
  <si>
    <t>štěrkopísek frakce 0/4</t>
  </si>
  <si>
    <t>1038815511</t>
  </si>
  <si>
    <t>74,732*1,700</t>
  </si>
  <si>
    <t>31</t>
  </si>
  <si>
    <t>181411131</t>
  </si>
  <si>
    <t>Založení trávníku na půdě předem připravené plochy do 1000 m2 výsevem včetně utažení parkového v rovině nebo na svahu do 1:5</t>
  </si>
  <si>
    <t>-39084200</t>
  </si>
  <si>
    <t>https://podminky.urs.cz/item/CS_URS_2025_01/181411131</t>
  </si>
  <si>
    <t xml:space="preserve">1,40*0,90+(412,00-383,70)*1,90+7,50*0,95+2,00*0,80+2,50*2,35+3,00*(2,00+2,25)/2                </t>
  </si>
  <si>
    <t>0,80*3,00+(1,40+1,55)/2*3,00+0,80*4,00+0,65*3,00+0,60*2,50+0,80*1,20/2+2,50*2,50</t>
  </si>
  <si>
    <t>2,50*1,70</t>
  </si>
  <si>
    <t xml:space="preserve">3,00*1,90+2,50*1,90+3,00*(1,70+0,80)/2                    "viz přílohy PD : C.3 a D.1</t>
  </si>
  <si>
    <t>32</t>
  </si>
  <si>
    <t>00572410</t>
  </si>
  <si>
    <t>osivo směs travní parková</t>
  </si>
  <si>
    <t>kg</t>
  </si>
  <si>
    <t>1449192275</t>
  </si>
  <si>
    <t>114,66*0,035*1,03</t>
  </si>
  <si>
    <t>33</t>
  </si>
  <si>
    <t>181951111</t>
  </si>
  <si>
    <t>Úprava pláně vyrovnáním výškových rozdílů strojně v hornině třídy těžitelnosti I, skupiny 1 až 3 bez zhutnění</t>
  </si>
  <si>
    <t>-571662243</t>
  </si>
  <si>
    <t>https://podminky.urs.cz/item/CS_URS_2025_01/181951111</t>
  </si>
  <si>
    <t xml:space="preserve">51,535               "viz položka 182351024</t>
  </si>
  <si>
    <t>34</t>
  </si>
  <si>
    <t>182351024</t>
  </si>
  <si>
    <t>Rozprostření a urovnání ornice ve svahu sklonu přes 1:5 strojně při souvislé ploše do 100 m2, tl. vrstvy přes 200 do 250 mm</t>
  </si>
  <si>
    <t>1200780454</t>
  </si>
  <si>
    <t>https://podminky.urs.cz/item/CS_URS_2025_01/182351024</t>
  </si>
  <si>
    <t xml:space="preserve">3,00*0,90+2,50*0,90+2,00*(1,20+0,30)/2                    "viz přílohy PD : C.3 a D.1</t>
  </si>
  <si>
    <t>35</t>
  </si>
  <si>
    <t>183403153</t>
  </si>
  <si>
    <t>Obdělání půdy hrabáním v rovině nebo na svahu do 1:5</t>
  </si>
  <si>
    <t>801298921</t>
  </si>
  <si>
    <t>https://podminky.urs.cz/item/CS_URS_2025_01/183403153</t>
  </si>
  <si>
    <t xml:space="preserve">114,660                "viz položka 181411131</t>
  </si>
  <si>
    <t>36</t>
  </si>
  <si>
    <t>183403161</t>
  </si>
  <si>
    <t>Obdělání půdy válením v rovině nebo na svahu do 1:5</t>
  </si>
  <si>
    <t>-1951158039</t>
  </si>
  <si>
    <t>https://podminky.urs.cz/item/CS_URS_2025_01/183403161</t>
  </si>
  <si>
    <t>37</t>
  </si>
  <si>
    <t>184813511</t>
  </si>
  <si>
    <t>Chemické odplevelení půdy před založením kultury, trávníku nebo zpevněných ploch ručně o jakékoli výměře postřikem na široko v rovině nebo na svahu do 1:5</t>
  </si>
  <si>
    <t>786677055</t>
  </si>
  <si>
    <t>https://podminky.urs.cz/item/CS_URS_2025_01/184813511</t>
  </si>
  <si>
    <t>38</t>
  </si>
  <si>
    <t>184813521</t>
  </si>
  <si>
    <t>Chemické odplevelení po založení kultury ručně postřikem na široko v rovině nebo na svahu do 1:5</t>
  </si>
  <si>
    <t>1212083978</t>
  </si>
  <si>
    <t>https://podminky.urs.cz/item/CS_URS_2025_01/184813521</t>
  </si>
  <si>
    <t>39</t>
  </si>
  <si>
    <t>25234001</t>
  </si>
  <si>
    <t>herbicid totální systémový neselektivní</t>
  </si>
  <si>
    <t>litr</t>
  </si>
  <si>
    <t>1094835820</t>
  </si>
  <si>
    <t>Vodorovné konstrukce</t>
  </si>
  <si>
    <t>40</t>
  </si>
  <si>
    <t>451572111</t>
  </si>
  <si>
    <t>Lože pod potrubí, stoky a drobné objekty v otevřeném výkopu z kameniva drobného těženého 0 až 4 mm</t>
  </si>
  <si>
    <t>-593379999</t>
  </si>
  <si>
    <t>https://podminky.urs.cz/item/CS_URS_2025_01/451572111</t>
  </si>
  <si>
    <t>2,00*2,00*0,40</t>
  </si>
  <si>
    <t>3,00*1,50*0,40+2,00*2,00*0,40+1,50*1,50*0,40</t>
  </si>
  <si>
    <t>1,50*1,50*0,40+1,50*1,50*0,40*2+2,00*2,00*0,40+2,00*2,00*0,40</t>
  </si>
  <si>
    <t>2,00*2,00*0,40+1,50*1,50*0,40+3,00*1,50*0,40+2,00*2,00*0,40+2,00*2,00*0,40</t>
  </si>
  <si>
    <t>3,00*1,50*0,40+2,00*3,00*0,40+2,00*2,00*0,40</t>
  </si>
  <si>
    <t>1,50*1,50*0,40+2,00*3,00*0,40+2,00*2,00*0,40</t>
  </si>
  <si>
    <t>3,00*1,50*0,40+1,50*2,00*0,40+1,50*1,50*0,40+2,00*5,00*0,40+2,00*2,00*0,40</t>
  </si>
  <si>
    <t>1,50*1,50*0,40+2,00*2,00*0,40+2,00*2,00*0,40+1,50*2,00*0,40</t>
  </si>
  <si>
    <t>1,50*1,50*0,40+3,00*1,50*0,40+3,50*2,00*0,40+1,50*1,50*0,40</t>
  </si>
  <si>
    <t>1,50*2,00*0,40+1,50*1,50*0,40+1,50*1,50*0,40</t>
  </si>
  <si>
    <t>1,40*0,40*0,90+2,30*0,10*0,90+28,30*0,10*0,90+7,50*0,10*0,90+1,50*0,10*0,60</t>
  </si>
  <si>
    <t>8,00*0,10*0,90+30,50*0,10*0,90+1,50*0,10*0,60</t>
  </si>
  <si>
    <t>1,50*0,40*2,10+2,00*0,40*1,10+1,00*0,40*0,90</t>
  </si>
  <si>
    <t xml:space="preserve">1,50*0,40*1,50                 "viz přílohy PD : C.3, D.1 a D.5</t>
  </si>
  <si>
    <t>3,00*0,10*0,90+2,00*0,10*0,90+3,00*0,10*0,90+2,50*0,10*0,90+2,00*0,10*0,90+4,00*0,10*0,90</t>
  </si>
  <si>
    <t>41</t>
  </si>
  <si>
    <t>452141211</t>
  </si>
  <si>
    <t>Osazení plastových podkladních a vyrovnávacích prvků pro šachty a vpusti prstenců nebo adaptérů bez zalití průměru do DN 500</t>
  </si>
  <si>
    <t>kus</t>
  </si>
  <si>
    <t>1776969312</t>
  </si>
  <si>
    <t>https://podminky.urs.cz/item/CS_URS_2025_01/452141211</t>
  </si>
  <si>
    <t xml:space="preserve">29+8                "viz přílohy PD : D.4</t>
  </si>
  <si>
    <t>42</t>
  </si>
  <si>
    <t>286590771X37</t>
  </si>
  <si>
    <t>podkladní deska pro šoupátka</t>
  </si>
  <si>
    <t>332247831</t>
  </si>
  <si>
    <t>43</t>
  </si>
  <si>
    <t>452141221</t>
  </si>
  <si>
    <t>Osazení plastových podkladních a vyrovnávacích prvků pro šachty a vpusti prstenců nebo adaptérů bez zalití průměru přes DN 500</t>
  </si>
  <si>
    <t>-18515103</t>
  </si>
  <si>
    <t>https://podminky.urs.cz/item/CS_URS_2025_01/452141221</t>
  </si>
  <si>
    <t xml:space="preserve">2                "viz přílohy PD : D.4</t>
  </si>
  <si>
    <t>44</t>
  </si>
  <si>
    <t>286590781X38</t>
  </si>
  <si>
    <t>podkladní deska pro hydrant</t>
  </si>
  <si>
    <t>-132684070</t>
  </si>
  <si>
    <t>45</t>
  </si>
  <si>
    <t>452313162</t>
  </si>
  <si>
    <t>Podkladní a zajišťovací konstrukce z betonu prostého v otevřeném výkopu se zvýšenými nároky na prostředí bloky pro potrubí z betonu tř. C 25/30</t>
  </si>
  <si>
    <t>-1227447172</t>
  </si>
  <si>
    <t>https://podminky.urs.cz/item/CS_URS_2025_01/452313162</t>
  </si>
  <si>
    <t xml:space="preserve">22*0,10                "viz přílohy PD : D.4</t>
  </si>
  <si>
    <t>46</t>
  </si>
  <si>
    <t>452353111</t>
  </si>
  <si>
    <t>Bednění podkladních a zajišťovacích konstrukcí v otevřeném výkopu bloků pro potrubí zřízení</t>
  </si>
  <si>
    <t>1360410458</t>
  </si>
  <si>
    <t>https://podminky.urs.cz/item/CS_URS_2025_01/452353111</t>
  </si>
  <si>
    <t xml:space="preserve">22*0,30                "viz přílohy PD : D.4</t>
  </si>
  <si>
    <t>47</t>
  </si>
  <si>
    <t>452353112</t>
  </si>
  <si>
    <t>Bednění podkladních a zajišťovacích konstrukcí v otevřeném výkopu bloků pro potrubí odstranění</t>
  </si>
  <si>
    <t>-858809783</t>
  </si>
  <si>
    <t>https://podminky.urs.cz/item/CS_URS_2025_01/452353112</t>
  </si>
  <si>
    <t>Trubní vedení</t>
  </si>
  <si>
    <t>48</t>
  </si>
  <si>
    <t>850265121</t>
  </si>
  <si>
    <t>Výřez nebo výsek na potrubí z trub litinových tlakových nebo plastických hmot DN 100</t>
  </si>
  <si>
    <t>-436519899</t>
  </si>
  <si>
    <t>https://podminky.urs.cz/item/CS_URS_2025_01/850265121</t>
  </si>
  <si>
    <t xml:space="preserve">1                "viz přílohy PD : D.4</t>
  </si>
  <si>
    <t>49</t>
  </si>
  <si>
    <t>850245131X01</t>
  </si>
  <si>
    <t xml:space="preserve">Napojení a přepojení nového potrubí vodovodního řadu DN 80 mm na stávající potrubí z trub litinových tlakových DN 80 mm včetně dodání potřebného materiálu a demontáže stávajícího nefunkčního vodovodního potrubí překážejícího v trase nového potrubí </t>
  </si>
  <si>
    <t>1889065715</t>
  </si>
  <si>
    <t xml:space="preserve">3                "viz přílohy PD : D.4</t>
  </si>
  <si>
    <t>50</t>
  </si>
  <si>
    <t>850265131X02</t>
  </si>
  <si>
    <t xml:space="preserve">Napojení a přepojení nového potrubí vodovodního řadu DN 100 mm na stávající potrubí z trub litinových tlakových DN 100 mm včetně dodání potřebného materiálu a demontáže stávajícího nefunkčního vodovodního potrubí překážejícího v trase nového potrubí </t>
  </si>
  <si>
    <t>1809314052</t>
  </si>
  <si>
    <t>51</t>
  </si>
  <si>
    <t>850315131X03</t>
  </si>
  <si>
    <t xml:space="preserve">Napojení a přepojení nového potrubí vodovodního řadu DN 150 mm na stávající potrubí z trub litinových tlakových DN 150 mm včetně dodání potřebného materiálu a demontáže stávajícího nefunkčního vodovodního potrubí překážejícího v trase nového potrubí </t>
  </si>
  <si>
    <t>-318552340</t>
  </si>
  <si>
    <t>52</t>
  </si>
  <si>
    <t>860275131X04</t>
  </si>
  <si>
    <t>Napojení a přepojení nového potrubí vodovodního řadu DN 125 mm na stávající potrubí z trub ocelových DN 125 mm včetně dodání potřebného materiálu a demontáže stávajícího nefunkčního vodovodního potrubí překážejícího v trase nového potrubí</t>
  </si>
  <si>
    <t>42692407</t>
  </si>
  <si>
    <t xml:space="preserve">1             "viz přílohy PD : D.1.4</t>
  </si>
  <si>
    <t>53</t>
  </si>
  <si>
    <t>852242122</t>
  </si>
  <si>
    <t>Montáž potrubí z trub litinových tlakových přírubových abnormálních délek, jednotlivě do 1 m v otevřeném výkopu, kanálu nebo v šachtě DN 80</t>
  </si>
  <si>
    <t>1421970129</t>
  </si>
  <si>
    <t>https://podminky.urs.cz/item/CS_URS_2025_01/852242122</t>
  </si>
  <si>
    <t xml:space="preserve">5                "viz přílohy PD : D.4</t>
  </si>
  <si>
    <t>54</t>
  </si>
  <si>
    <t>55253237</t>
  </si>
  <si>
    <t>tvarovka přírubová litinová vodovodní FF-kus PN10/16 DN 80 dl 300mm</t>
  </si>
  <si>
    <t>-1520017537</t>
  </si>
  <si>
    <t>55</t>
  </si>
  <si>
    <t>857242122</t>
  </si>
  <si>
    <t>Montáž litinových tvarovek na potrubí litinovém tlakovém jednoosých na potrubí z trub přírubových v otevřeném výkopu, kanálu nebo v šachtě DN 80</t>
  </si>
  <si>
    <t>-1029492333</t>
  </si>
  <si>
    <t>https://podminky.urs.cz/item/CS_URS_2025_01/857242122</t>
  </si>
  <si>
    <t xml:space="preserve">6                "viz přílohy PD : D.4</t>
  </si>
  <si>
    <t>56</t>
  </si>
  <si>
    <t>55251820</t>
  </si>
  <si>
    <t>koleno přírubové prodloužené s patkou pro připojení k hydrantu 80/90mm</t>
  </si>
  <si>
    <t>1938584068</t>
  </si>
  <si>
    <t>57</t>
  </si>
  <si>
    <t>857243131</t>
  </si>
  <si>
    <t>Montáž litinových tvarovek na potrubí litinovém tlakovém odbočných na potrubí z trub hrdlových v otevřeném výkopu, kanálu nebo v šachtě s integrovaným těsněním DN 80</t>
  </si>
  <si>
    <t>2086267002</t>
  </si>
  <si>
    <t>https://podminky.urs.cz/item/CS_URS_2025_01/857243131</t>
  </si>
  <si>
    <t>58</t>
  </si>
  <si>
    <t>55253510</t>
  </si>
  <si>
    <t>tvarovka přírubová litinová vodovodní s přírubovou odbočkou PN10/40 T-kus DN 80/80</t>
  </si>
  <si>
    <t>248531864</t>
  </si>
  <si>
    <t>59</t>
  </si>
  <si>
    <t>857352122</t>
  </si>
  <si>
    <t>Montáž litinových tvarovek na potrubí litinovém tlakovém jednoosých na potrubí z trub přírubových v otevřeném výkopu, kanálu nebo v šachtě DN 200</t>
  </si>
  <si>
    <t>1379645994</t>
  </si>
  <si>
    <t>https://podminky.urs.cz/item/CS_URS_2025_01/857352122</t>
  </si>
  <si>
    <t xml:space="preserve">1+2                "viz přílohy PD : D.4</t>
  </si>
  <si>
    <t>60</t>
  </si>
  <si>
    <t>55253620</t>
  </si>
  <si>
    <t>přechod přírubový,práškový epoxid tl 250µm FFR-kus litinový DN 200/100</t>
  </si>
  <si>
    <t>548400067</t>
  </si>
  <si>
    <t>61</t>
  </si>
  <si>
    <t>55253622</t>
  </si>
  <si>
    <t>přechod přírubový litinový PN10 FFR-kus dl 300mm DN 200/150</t>
  </si>
  <si>
    <t>988677455</t>
  </si>
  <si>
    <t>62</t>
  </si>
  <si>
    <t>857353131</t>
  </si>
  <si>
    <t>Montáž litinových tvarovek na potrubí litinovém tlakovém odbočných na potrubí z trub hrdlových v otevřeném výkopu, kanálu nebo v šachtě s integrovaným těsněním DN 200</t>
  </si>
  <si>
    <t>-1897770607</t>
  </si>
  <si>
    <t>https://podminky.urs.cz/item/CS_URS_2025_01/857353131</t>
  </si>
  <si>
    <t xml:space="preserve">1+2+4+6                "viz přílohy PD : D.4</t>
  </si>
  <si>
    <t>63</t>
  </si>
  <si>
    <t>552536411X05</t>
  </si>
  <si>
    <t>kříž přírubový litinový,práškový epoxid tl 250µm TT kus DN 200/80 mm</t>
  </si>
  <si>
    <t>2133082013</t>
  </si>
  <si>
    <t>64</t>
  </si>
  <si>
    <t>55253532</t>
  </si>
  <si>
    <t>tvarovka přírubová litinová s přírubovou odbočkou,práškový epoxid tl 250µm T-kus DN 200/80</t>
  </si>
  <si>
    <t>793412495</t>
  </si>
  <si>
    <t>65</t>
  </si>
  <si>
    <t>55253535</t>
  </si>
  <si>
    <t>tvarovka přírubová litinová s přírubovou odbočkou,práškový epoxid tl 250µm T-kus DN 200/150</t>
  </si>
  <si>
    <t>-181329939</t>
  </si>
  <si>
    <t>66</t>
  </si>
  <si>
    <t>55253536</t>
  </si>
  <si>
    <t>tvarovka přírubová litinová vodovodní s přírubovou odbočkou PN10 T-kus DN 200/200</t>
  </si>
  <si>
    <t>697580650</t>
  </si>
  <si>
    <t>67</t>
  </si>
  <si>
    <t>870265131X06</t>
  </si>
  <si>
    <t xml:space="preserve">Napojení a přepojení nového potrubí vodovodního řadu DN 100 mm na stávající potrubí z trub PVC D 110 mm včetně dodání potřebného materiálu a demontáže stávajícího nefunkčního vodovodního potrubí překážejícího v trase nového potrubí </t>
  </si>
  <si>
    <t>448241279</t>
  </si>
  <si>
    <t>68</t>
  </si>
  <si>
    <t>870325131X07</t>
  </si>
  <si>
    <t xml:space="preserve">Napojení a přepojení nového potrubí vodovodního řadu DN 150 mm na stávající potrubí z trub PVC D 160 mm včetně dodání potřebného materiálu a demontáže stávajícího nefunkčního vodovodního potrubí překážejícího v trase nového potrubí </t>
  </si>
  <si>
    <t>620293917</t>
  </si>
  <si>
    <t xml:space="preserve">1+1+1                "viz přílohy PD : D.4</t>
  </si>
  <si>
    <t>69</t>
  </si>
  <si>
    <t>870355131X08</t>
  </si>
  <si>
    <t xml:space="preserve">Napojení a přepojení nového potrubí vodovodního řadu DN 200 mm na stávající potrubí z trub PVC D 225 mm včetně dodání potřebného materiálu a demontáže stávajícího nefunkčního vodovodního potrubí překážejícího v trase nového potrubí </t>
  </si>
  <si>
    <t>-814761941</t>
  </si>
  <si>
    <t xml:space="preserve">1               "viz přílohy PD : D.4</t>
  </si>
  <si>
    <t>70</t>
  </si>
  <si>
    <t>871161141</t>
  </si>
  <si>
    <t>Montáž vodovodního potrubí z polyetylenu PE100 RC v otevřeném výkopu svařovaných na tupo SDR 11/PN16 d 32 x 3,0 mm</t>
  </si>
  <si>
    <t>-1165343296</t>
  </si>
  <si>
    <t>https://podminky.urs.cz/item/CS_URS_2025_01/871161141</t>
  </si>
  <si>
    <t xml:space="preserve">40,00                "viz přílohy PD : D.4</t>
  </si>
  <si>
    <t>71</t>
  </si>
  <si>
    <t>286138491X09</t>
  </si>
  <si>
    <t>trubka vodovodní PE100 RC PN 16 SDR11 typ 3 s ochranným pláštěm z PP 32x2,9 mm</t>
  </si>
  <si>
    <t>115906405</t>
  </si>
  <si>
    <t>40,00*1,015</t>
  </si>
  <si>
    <t>72</t>
  </si>
  <si>
    <t>871211141</t>
  </si>
  <si>
    <t>Montáž vodovodního potrubí z polyetylenu PE100 RC v otevřeném výkopu svařovaných na tupo SDR 11/PN16 d 63 x 5,8 mm</t>
  </si>
  <si>
    <t>-1614328570</t>
  </si>
  <si>
    <t>https://podminky.urs.cz/item/CS_URS_2025_01/871211141</t>
  </si>
  <si>
    <t xml:space="preserve">1,00                "viz přílohy PD : D.4</t>
  </si>
  <si>
    <t>73</t>
  </si>
  <si>
    <t>28613853</t>
  </si>
  <si>
    <t>trubka vodovodní jednovrstvá PE100 RC PN 16 SDR11 s ochranným pláštěm z PP 63x5,8mm</t>
  </si>
  <si>
    <t>928599264</t>
  </si>
  <si>
    <t>1,000*1,015</t>
  </si>
  <si>
    <t>74</t>
  </si>
  <si>
    <t>871241141</t>
  </si>
  <si>
    <t>Montáž vodovodního potrubí z polyetylenu PE100 RC v otevřeném výkopu svařovaných na tupo SDR 11/PN16 d 90 x 8,2 mm</t>
  </si>
  <si>
    <t>1956686319</t>
  </si>
  <si>
    <t>https://podminky.urs.cz/item/CS_URS_2025_01/871241141</t>
  </si>
  <si>
    <t xml:space="preserve">35,00                "viz přílohy PD : D.4</t>
  </si>
  <si>
    <t>75</t>
  </si>
  <si>
    <t>28613855</t>
  </si>
  <si>
    <t>trubka vodovodní jednovrstvá PE100 RC PN 16 SDR11 s ochranným pláštěm z PP 90x8,2mm</t>
  </si>
  <si>
    <t>1752576531</t>
  </si>
  <si>
    <t>35,000*1,015</t>
  </si>
  <si>
    <t>76</t>
  </si>
  <si>
    <t>871271141</t>
  </si>
  <si>
    <t>Montáž vodovodního potrubí z polyetylenu PE100 RC v otevřeném výkopu svařovaných na tupo SDR 11/PN16 d 140 x 12,7 mm</t>
  </si>
  <si>
    <t>-329536777</t>
  </si>
  <si>
    <t>https://podminky.urs.cz/item/CS_URS_2025_01/871271141</t>
  </si>
  <si>
    <t>77</t>
  </si>
  <si>
    <t>28613858</t>
  </si>
  <si>
    <t>trubka vodovodní jednovrstvá PE100 RC PN 16 SDR11 s ochranným pláštěm z PP 140x12,7mm</t>
  </si>
  <si>
    <t>-377219203</t>
  </si>
  <si>
    <t>3,00*1,015</t>
  </si>
  <si>
    <t>78</t>
  </si>
  <si>
    <t>871321141</t>
  </si>
  <si>
    <t>Montáž vodovodního potrubí z polyetylenu PE100 RC v otevřeném výkopu svařovaných na tupo SDR 11/PN16 d 160 x 14,6 mm</t>
  </si>
  <si>
    <t>-159826717</t>
  </si>
  <si>
    <t>https://podminky.urs.cz/item/CS_URS_2025_01/871321141</t>
  </si>
  <si>
    <t xml:space="preserve">13,00                "viz přílohy PD : D.4</t>
  </si>
  <si>
    <t>79</t>
  </si>
  <si>
    <t>28613859</t>
  </si>
  <si>
    <t>trubka vodovodní jednovrstvá PE100 RC PN 16 SDR11 s ochranným pláštěm z PP 160x14,6mm</t>
  </si>
  <si>
    <t>-495702187</t>
  </si>
  <si>
    <t>13,00*1,015</t>
  </si>
  <si>
    <t>80</t>
  </si>
  <si>
    <t>871351142</t>
  </si>
  <si>
    <t>Montáž vodovodního potrubí z polyetylenu PE100 RC v otevřeném výkopu svařovaných na tupo SDR 11/PN16 d 225 x 20,5 mm</t>
  </si>
  <si>
    <t>-1729363305</t>
  </si>
  <si>
    <t>https://podminky.urs.cz/item/CS_URS_2025_01/871351142</t>
  </si>
  <si>
    <t xml:space="preserve">458,00                "viz přílohy PD : D.4</t>
  </si>
  <si>
    <t>81</t>
  </si>
  <si>
    <t>28613861</t>
  </si>
  <si>
    <t>trubka vodovodní jednovrstvá PE100 RC PN 16 SDR11 s ochranným pláštěm z PP 225x20,5mm</t>
  </si>
  <si>
    <t>-1514756211</t>
  </si>
  <si>
    <t>458,000*1,015</t>
  </si>
  <si>
    <t>82</t>
  </si>
  <si>
    <t>877161218</t>
  </si>
  <si>
    <t>Montáž tvarovek na vodovodním plastovém potrubí z polyetylenu PE 100 svařovaných na tupo SDR 11/PN16 záslepek d 32</t>
  </si>
  <si>
    <t>439606323</t>
  </si>
  <si>
    <t>https://podminky.urs.cz/item/CS_URS_2025_01/877161218</t>
  </si>
  <si>
    <t xml:space="preserve">7             "viz přílohy PD : D.4</t>
  </si>
  <si>
    <t>83</t>
  </si>
  <si>
    <t>286532521X10</t>
  </si>
  <si>
    <t xml:space="preserve">zátka z PE 100 RC SDR 11 typ 3 s ochranným pláštěm z PP 32x2,9 mm </t>
  </si>
  <si>
    <t>676056394</t>
  </si>
  <si>
    <t>84</t>
  </si>
  <si>
    <t>877162001</t>
  </si>
  <si>
    <t>Montáž svěrných (mechanických) spojek na vodovodním potrubí spojek, kolen 90° nebo redukcí d 32</t>
  </si>
  <si>
    <t>1971423591</t>
  </si>
  <si>
    <t>https://podminky.urs.cz/item/CS_URS_2025_01/877162001</t>
  </si>
  <si>
    <t>85</t>
  </si>
  <si>
    <t>631261991X11</t>
  </si>
  <si>
    <t>spojka mechanická pro PE potrubí DN 25 mm (dn 32 mm)</t>
  </si>
  <si>
    <t>1120830655</t>
  </si>
  <si>
    <t>86</t>
  </si>
  <si>
    <t>877211218</t>
  </si>
  <si>
    <t>Montáž tvarovek na vodovodním plastovém potrubí z polyetylenu PE 100 svařovaných na tupo SDR 11/PN16 záslepek d 63</t>
  </si>
  <si>
    <t>-1133446978</t>
  </si>
  <si>
    <t>https://podminky.urs.cz/item/CS_URS_2025_01/877211218</t>
  </si>
  <si>
    <t>87</t>
  </si>
  <si>
    <t>286532531X12</t>
  </si>
  <si>
    <t xml:space="preserve">zátka z PE 100 RC SDR 11 typ 3 s ochranným pláštěm z PP 63x5,8 mm </t>
  </si>
  <si>
    <t>1980712308</t>
  </si>
  <si>
    <t>88</t>
  </si>
  <si>
    <t>877212001</t>
  </si>
  <si>
    <t>Montáž svěrných (mechanických) spojek na vodovodním potrubí spojek, kolen 90° nebo redukcí d 63</t>
  </si>
  <si>
    <t>-883354487</t>
  </si>
  <si>
    <t>https://podminky.urs.cz/item/CS_URS_2025_01/877212001</t>
  </si>
  <si>
    <t>89</t>
  </si>
  <si>
    <t>631261981X13</t>
  </si>
  <si>
    <t>spojka mechanická pro PE potrubí DN 50 mm (dn 63 mm)</t>
  </si>
  <si>
    <t>-38705688</t>
  </si>
  <si>
    <t>90</t>
  </si>
  <si>
    <t>877241201</t>
  </si>
  <si>
    <t>Montáž tvarovek na vodovodním plastovém potrubí z polyetylenu PE 100 svařovaných na tupo SDR 11/PN16 oblouků nebo redukcí d 90</t>
  </si>
  <si>
    <t>755610364</t>
  </si>
  <si>
    <t>https://podminky.urs.cz/item/CS_URS_2025_01/877241201</t>
  </si>
  <si>
    <t xml:space="preserve">9               "viz přílohy PD : D.4</t>
  </si>
  <si>
    <t>91</t>
  </si>
  <si>
    <t>286531631X14</t>
  </si>
  <si>
    <t>nákružek lemový z PE 100 SDR11 D 90 mm s otočnou protipřírubou DN 80 mm</t>
  </si>
  <si>
    <t>-659477209</t>
  </si>
  <si>
    <t>92</t>
  </si>
  <si>
    <t>877241210</t>
  </si>
  <si>
    <t>Montáž tvarovek na vodovodním plastovém potrubí z polyetylenu PE 100 svařovaných na tupo SDR 11/PN16 kolen 15°, 30° nebo 45° d 90</t>
  </si>
  <si>
    <t>930828902</t>
  </si>
  <si>
    <t>https://podminky.urs.cz/item/CS_URS_2025_01/877241210</t>
  </si>
  <si>
    <t xml:space="preserve">1+1+8                "viz přílohy PD : D.4</t>
  </si>
  <si>
    <t>93</t>
  </si>
  <si>
    <t>286532411X15</t>
  </si>
  <si>
    <t xml:space="preserve">koleno z PE 100 RC SDR 11 typ 3 s ochranným pláštěm z PP 90x8,2 mm K 11° </t>
  </si>
  <si>
    <t>732601571</t>
  </si>
  <si>
    <t>94</t>
  </si>
  <si>
    <t>286532451X16</t>
  </si>
  <si>
    <t xml:space="preserve">koleno z PE 100 RC SDR 11 typ 3 s ochranným pláštěm z PP 90x8,2 mm K 22° </t>
  </si>
  <si>
    <t>1490641903</t>
  </si>
  <si>
    <t>95</t>
  </si>
  <si>
    <t>286532461X17</t>
  </si>
  <si>
    <t xml:space="preserve">koleno z PE 100 RC SDR 11 typ 3 s ochranným pláštěm z PP 90x8,2 mm K 45° </t>
  </si>
  <si>
    <t>-11134448</t>
  </si>
  <si>
    <t>96</t>
  </si>
  <si>
    <t>877251126</t>
  </si>
  <si>
    <t>Montáž tvarovek na vodovodním plastovém potrubí z polyetylenu PE 100 elektrotvarovek SDR 11/PN16 T-kusů navrtávacích s ventilem a 360° otočnou odbočkou d 110/32</t>
  </si>
  <si>
    <t>-359096293</t>
  </si>
  <si>
    <t>https://podminky.urs.cz/item/CS_URS_2025_01/877251126</t>
  </si>
  <si>
    <t>97</t>
  </si>
  <si>
    <t>28614050</t>
  </si>
  <si>
    <t>tvarovka T-kus navrtávací s ventilem, s odbočkou 360° D 110-32mm</t>
  </si>
  <si>
    <t>-1967353390</t>
  </si>
  <si>
    <t>98</t>
  </si>
  <si>
    <t>877251127</t>
  </si>
  <si>
    <t>Montáž tvarovek na vodovodním plastovém potrubí z polyetylenu PE 100 elektrotvarovek SDR 11/PN16 T-kusů navrtávacích s ventilem a 360° otočnou odbočkou d 110/63</t>
  </si>
  <si>
    <t>1539860519</t>
  </si>
  <si>
    <t>https://podminky.urs.cz/item/CS_URS_2025_01/877251127</t>
  </si>
  <si>
    <t xml:space="preserve">1             "viz přílohy PD : D.4</t>
  </si>
  <si>
    <t>99</t>
  </si>
  <si>
    <t>877251201</t>
  </si>
  <si>
    <t>Montáž tvarovek na vodovodním plastovém potrubí z polyetylenu PE 100 svařovaných na tupo SDR 11/PN16 oblouků nebo redukcí d 110</t>
  </si>
  <si>
    <t>1951034194</t>
  </si>
  <si>
    <t>https://podminky.urs.cz/item/CS_URS_2025_01/877251201</t>
  </si>
  <si>
    <t xml:space="preserve">2               "viz přílohy PD : D.4</t>
  </si>
  <si>
    <t>100</t>
  </si>
  <si>
    <t>286531641X18</t>
  </si>
  <si>
    <t>nákružek lemový z PE 100 SDR11 D 110 mm s otočnou protipřírubou DN 100 mm</t>
  </si>
  <si>
    <t>351269635</t>
  </si>
  <si>
    <t>101</t>
  </si>
  <si>
    <t>877251210</t>
  </si>
  <si>
    <t>Montáž tvarovek na vodovodním plastovém potrubí z polyetylenu PE 100 svařovaných na tupo SDR 11/PN16 kolen 15°, 30° nebo 45° d 110</t>
  </si>
  <si>
    <t>479157946</t>
  </si>
  <si>
    <t>https://podminky.urs.cz/item/CS_URS_2025_01/877251210</t>
  </si>
  <si>
    <t xml:space="preserve">4                "viz přílohy PD : D.4</t>
  </si>
  <si>
    <t>102</t>
  </si>
  <si>
    <t>286532471X19</t>
  </si>
  <si>
    <t xml:space="preserve">koleno z PE 100 RC SDR 11 typ 3 s ochranným pláštěm z PP 110x10,0 mm K 45° </t>
  </si>
  <si>
    <t>-532811941</t>
  </si>
  <si>
    <t>103</t>
  </si>
  <si>
    <t>877291210</t>
  </si>
  <si>
    <t>Montáž tvarovek na vodovodním plastovém potrubí z polyetylenu PE 100 svařovaných na tupo SDR 11/PN16 kolen 15°, 30° nebo 45° d 140</t>
  </si>
  <si>
    <t>2005795098</t>
  </si>
  <si>
    <t>https://podminky.urs.cz/item/CS_URS_2025_01/877291210</t>
  </si>
  <si>
    <t>104</t>
  </si>
  <si>
    <t>286532481X20</t>
  </si>
  <si>
    <t xml:space="preserve">koleno z PE 100 RC SDR 11 typ 3 s ochranným pláštěm z PP 140x12,7 mm K 45° </t>
  </si>
  <si>
    <t>1568511190</t>
  </si>
  <si>
    <t>105</t>
  </si>
  <si>
    <t>877321201</t>
  </si>
  <si>
    <t>Montáž tvarovek na vodovodním plastovém potrubí z polyetylenu PE 100 svařovaných na tupo SDR 11/PN16 oblouků nebo redukcí d 160</t>
  </si>
  <si>
    <t>-421347696</t>
  </si>
  <si>
    <t>https://podminky.urs.cz/item/CS_URS_2025_01/877321201</t>
  </si>
  <si>
    <t xml:space="preserve">1+6               "viz přílohy PD : D.4</t>
  </si>
  <si>
    <t>106</t>
  </si>
  <si>
    <t>286532421X21</t>
  </si>
  <si>
    <t>redukce z PE 100 RC SDR 11 typ 3 s ochranným pláštěm z PP 160x8,2 mm / 140x12,7 mm</t>
  </si>
  <si>
    <t>167470472</t>
  </si>
  <si>
    <t>107</t>
  </si>
  <si>
    <t>286531651X22</t>
  </si>
  <si>
    <t>nákružek lemový z PE 100 SDR11 D 160 mm s otočnou protipřírubou DN 150 mm</t>
  </si>
  <si>
    <t>-883153924</t>
  </si>
  <si>
    <t>108</t>
  </si>
  <si>
    <t>877321210</t>
  </si>
  <si>
    <t>Montáž tvarovek na vodovodním plastovém potrubí z polyetylenu PE 100 svařovaných na tupo SDR 11/PN16 kolen 15°, 30° nebo 45° d 160</t>
  </si>
  <si>
    <t>1593048179</t>
  </si>
  <si>
    <t>https://podminky.urs.cz/item/CS_URS_2025_01/877321210</t>
  </si>
  <si>
    <t xml:space="preserve">8+1                "viz přílohy PD : D.4</t>
  </si>
  <si>
    <t>109</t>
  </si>
  <si>
    <t>286532491X23</t>
  </si>
  <si>
    <t xml:space="preserve">koleno z PE 100 RC SDR 11 typ 3 s ochranným pláštěm z PP 160x14,6 mm K 22° </t>
  </si>
  <si>
    <t>-2101131269</t>
  </si>
  <si>
    <t>110</t>
  </si>
  <si>
    <t>286532501X24</t>
  </si>
  <si>
    <t xml:space="preserve">koleno z PE 100 RC SDR 11 typ 3 s ochranným pláštěm z PP 160x14,6 mm K 45° </t>
  </si>
  <si>
    <t>-296676882</t>
  </si>
  <si>
    <t>111</t>
  </si>
  <si>
    <t>877351202</t>
  </si>
  <si>
    <t>Montáž tvarovek na vodovodním plastovém potrubí z polyetylenu PE 100 svařovaných na tupo SDR 11/PN16 oblouků nebo redukcí d 225</t>
  </si>
  <si>
    <t>-2067066708</t>
  </si>
  <si>
    <t>https://podminky.urs.cz/item/CS_URS_2025_01/877351202</t>
  </si>
  <si>
    <t xml:space="preserve">26                "viz přílohy PD : D.4</t>
  </si>
  <si>
    <t>112</t>
  </si>
  <si>
    <t>286531661X25</t>
  </si>
  <si>
    <t>nákružek lemový z PE 100 SDR11 D 225 mm s otočnou protipřírubou DN 200 mm</t>
  </si>
  <si>
    <t>1986945261</t>
  </si>
  <si>
    <t>113</t>
  </si>
  <si>
    <t>877351211X26</t>
  </si>
  <si>
    <t>Montáž tvarovek na vodovodním plastovém potrubí z polyetylenu PE 100 svařovaných na tupo SDR 11/PN16 kolen 15°, 30° nebo 45° d 225 mm</t>
  </si>
  <si>
    <t>1070429222</t>
  </si>
  <si>
    <t xml:space="preserve">3+8+10               "viz přílohy PD : D.4</t>
  </si>
  <si>
    <t>114</t>
  </si>
  <si>
    <t>286532431X27</t>
  </si>
  <si>
    <t xml:space="preserve">koleno z PE 100 RC SDR 11 typ 3 s ochranným pláštěm z PP 225x20,5 mm K 11° </t>
  </si>
  <si>
    <t>-292835037</t>
  </si>
  <si>
    <t>115</t>
  </si>
  <si>
    <t>286532511X28</t>
  </si>
  <si>
    <t xml:space="preserve">koleno z PE 100 RC SDR 11 typ 3 s ochranným pláštěm z PP 225x20,5 mm K 45° </t>
  </si>
  <si>
    <t>-936332743</t>
  </si>
  <si>
    <t>116</t>
  </si>
  <si>
    <t>286532441X29</t>
  </si>
  <si>
    <t>flexibilní koleno oboustranné z PE 100 RC SDR 11 typ 3 s ochranným pláštěm z PP 225x20,5 mm</t>
  </si>
  <si>
    <t>1548181496</t>
  </si>
  <si>
    <t>117</t>
  </si>
  <si>
    <t>879161921X30</t>
  </si>
  <si>
    <t>Napojení a přepojení nového potrubí vodovodní přípojky D32 x 2,9 mm na stávající potrubí včetně dodání potřebného materiálu a demontáže stávajícího nefunkčního vodovodního potrubí překážejícího v trase nového potrubí</t>
  </si>
  <si>
    <t>-1344475661</t>
  </si>
  <si>
    <t xml:space="preserve">7           "viz přílohy PD : C.3, D.1 a D.4</t>
  </si>
  <si>
    <t>118</t>
  </si>
  <si>
    <t>879211921X31</t>
  </si>
  <si>
    <t>Napojení a přepojení nového potrubí vodovodní přípojky D63 x 5,8 mm na stávající potrubí včetně dodání potřebného materiálu a demontáže stávajícího nefunkčního vodovodního potrubí překážejícího v trase nového potrubí</t>
  </si>
  <si>
    <t>1123939258</t>
  </si>
  <si>
    <t xml:space="preserve">1            "viz přílohy PD : C.3, D.1 a D.4</t>
  </si>
  <si>
    <t>119</t>
  </si>
  <si>
    <t>891241112</t>
  </si>
  <si>
    <t>Montáž vodovodních armatur na potrubí šoupátek nebo klapek uzavíracích v otevřeném výkopu nebo v šachtách s osazením zemní soupravy (bez poklopů) DN 80</t>
  </si>
  <si>
    <t>1466477408</t>
  </si>
  <si>
    <t>https://podminky.urs.cz/item/CS_URS_2025_01/891241112</t>
  </si>
  <si>
    <t xml:space="preserve">10                "viz přílohy PD : D.4</t>
  </si>
  <si>
    <t>120</t>
  </si>
  <si>
    <t>42221303</t>
  </si>
  <si>
    <t>šoupátko pitná voda litina GGG 50 krátká stavební dl PN10/16 DN 80x180mm</t>
  </si>
  <si>
    <t>-470454273</t>
  </si>
  <si>
    <t>121</t>
  </si>
  <si>
    <t>422910991X32</t>
  </si>
  <si>
    <t>souprava zemní teleskopická pro šoupátka DN 80 mm 1,46 m až 2,16 m</t>
  </si>
  <si>
    <t>-1732719183</t>
  </si>
  <si>
    <t>122</t>
  </si>
  <si>
    <t>891247112</t>
  </si>
  <si>
    <t>Montáž vodovodních armatur na potrubí hydrantů podzemních (bez osazení poklopů) DN 80</t>
  </si>
  <si>
    <t>-132573517</t>
  </si>
  <si>
    <t>https://podminky.urs.cz/item/CS_URS_2025_01/891247112</t>
  </si>
  <si>
    <t xml:space="preserve">2             "viz přílohy PD : D.4</t>
  </si>
  <si>
    <t>123</t>
  </si>
  <si>
    <t>42273594</t>
  </si>
  <si>
    <t>hydrant podzemní DN 80 PN 16 dvojitý uzávěr s koulí krycí v 1500mm</t>
  </si>
  <si>
    <t>-2097992265</t>
  </si>
  <si>
    <t>124</t>
  </si>
  <si>
    <t>891247212</t>
  </si>
  <si>
    <t>Montáž vodovodních armatur na potrubí hydrantů nadzemních DN 80</t>
  </si>
  <si>
    <t>-514741976</t>
  </si>
  <si>
    <t>https://podminky.urs.cz/item/CS_URS_2025_01/891247212</t>
  </si>
  <si>
    <t xml:space="preserve">4               "viz přílohy PD : D.4</t>
  </si>
  <si>
    <t>125</t>
  </si>
  <si>
    <t>42273682</t>
  </si>
  <si>
    <t>hydrant nadzemní DN 80 tvárná litina dvojitý uzávěr s koulí krycí v 1500mm</t>
  </si>
  <si>
    <t>-484958809</t>
  </si>
  <si>
    <t>126</t>
  </si>
  <si>
    <t>422914611X33</t>
  </si>
  <si>
    <t>hydrantová drenáž</t>
  </si>
  <si>
    <t>630064092</t>
  </si>
  <si>
    <t>127</t>
  </si>
  <si>
    <t>891264131X34</t>
  </si>
  <si>
    <t>Zakusovací spojka hrdlo - hrdlo DN 80 mm PN 16 včetně montáže na stávající litinové potrubí</t>
  </si>
  <si>
    <t>-1884838883</t>
  </si>
  <si>
    <t>128</t>
  </si>
  <si>
    <t>891264141X35</t>
  </si>
  <si>
    <t>Zakusovací spojka hrdlo - hrdlo DN 100 mm PN 16 včetně montáže na stávající litinové potrubí a potrubí z PVC</t>
  </si>
  <si>
    <t>1701729651</t>
  </si>
  <si>
    <t>129</t>
  </si>
  <si>
    <t>891264151X36</t>
  </si>
  <si>
    <t>Zakusovací spojka hrdlo - hrdlo DN 125 mm PN 16 včetně montáže na stávající ocelové potrubí</t>
  </si>
  <si>
    <t>1885130193</t>
  </si>
  <si>
    <t xml:space="preserve">1              "viz přílohy PD : D.4</t>
  </si>
  <si>
    <t>130</t>
  </si>
  <si>
    <t>891269111</t>
  </si>
  <si>
    <t>Montáž vodovodních armatur na potrubí navrtávacích pasů s ventilem Jt 1 MPa, na potrubí z trub litinových, ocelových nebo plastických hmot DN 100</t>
  </si>
  <si>
    <t>317273920</t>
  </si>
  <si>
    <t>https://podminky.urs.cz/item/CS_URS_2025_01/891269111</t>
  </si>
  <si>
    <t xml:space="preserve">7+1                "viz přílohy PD : D.4</t>
  </si>
  <si>
    <t>131</t>
  </si>
  <si>
    <t>422911031X37</t>
  </si>
  <si>
    <t>souprava zemní teleskopická pro domovní ventil DN 25 mm 1,38 m až 2,08 m</t>
  </si>
  <si>
    <t>-1560657526</t>
  </si>
  <si>
    <t>132</t>
  </si>
  <si>
    <t>422911051X38</t>
  </si>
  <si>
    <t>souprava zemní teleskopická pro domovní ventil DN 50 mm 1,38 m až 2,08 m</t>
  </si>
  <si>
    <t>596027148</t>
  </si>
  <si>
    <t>133</t>
  </si>
  <si>
    <t>891311112</t>
  </si>
  <si>
    <t>Montáž vodovodních armatur na potrubí šoupátek nebo klapek uzavíracích v otevřeném výkopu nebo v šachtách s osazením zemní soupravy (bez poklopů) DN 150</t>
  </si>
  <si>
    <t>221895157</t>
  </si>
  <si>
    <t>https://podminky.urs.cz/item/CS_URS_2025_01/891311112</t>
  </si>
  <si>
    <t>134</t>
  </si>
  <si>
    <t>42221306</t>
  </si>
  <si>
    <t>šoupátko pitná voda litina GGG 50 krátká stavební dl PN10/16 DN 150x210mm</t>
  </si>
  <si>
    <t>-211390801</t>
  </si>
  <si>
    <t>135</t>
  </si>
  <si>
    <t>422911001X39</t>
  </si>
  <si>
    <t>souprava zemní teleskopická pro šoupátka DN 150 mm 1,46 m až 2,16 m</t>
  </si>
  <si>
    <t>-1648153694</t>
  </si>
  <si>
    <t>136</t>
  </si>
  <si>
    <t>891314161X40</t>
  </si>
  <si>
    <t>Zakusovací spojka hrdlo - hrdlo DN 150 mm PN 16 včetně montáže na stávající litinové potrubí a potrubí z PVC</t>
  </si>
  <si>
    <t>2005161865</t>
  </si>
  <si>
    <t>137</t>
  </si>
  <si>
    <t>891314171X41</t>
  </si>
  <si>
    <t>Zakusovací spojka hrdlo - hrdlo DN 200 mm PN 16 včetně montáže na stávající potrubí z PVC</t>
  </si>
  <si>
    <t>978799919</t>
  </si>
  <si>
    <t>138</t>
  </si>
  <si>
    <t>891351112</t>
  </si>
  <si>
    <t>Montáž vodovodních armatur na potrubí šoupátek nebo klapek uzavíracích v otevřeném výkopu nebo v šachtách s osazením zemní soupravy (bez poklopů) DN 200</t>
  </si>
  <si>
    <t>1096749286</t>
  </si>
  <si>
    <t>https://podminky.urs.cz/item/CS_URS_2025_01/891351112</t>
  </si>
  <si>
    <t xml:space="preserve">14             "viz přílohy PD : D.4</t>
  </si>
  <si>
    <t>139</t>
  </si>
  <si>
    <t>42221307</t>
  </si>
  <si>
    <t>šoupátko pitná voda litina GGG 50 krátká stavební dl PN10/16 DN 200x230mm</t>
  </si>
  <si>
    <t>195275771</t>
  </si>
  <si>
    <t>140</t>
  </si>
  <si>
    <t>422911011X42</t>
  </si>
  <si>
    <t>souprava zemní teleskopická pro šoupátka DN 200 mm 1,46 m až 2,16 m</t>
  </si>
  <si>
    <t>-1414959773</t>
  </si>
  <si>
    <t>141</t>
  </si>
  <si>
    <t>891499991NS</t>
  </si>
  <si>
    <t>Příplatek k montáži přírubových trub, tvarovek a armatur za nerez provedení přírubových spojů spojovací materiál nerez šrouby, matice, podložky, gumové těsnění s ocelovou vložkou, montáž a dodání izolační bandáže</t>
  </si>
  <si>
    <t>komplet</t>
  </si>
  <si>
    <t>1436698081</t>
  </si>
  <si>
    <t>142</t>
  </si>
  <si>
    <t>892233122</t>
  </si>
  <si>
    <t>Proplach a dezinfekce vodovodního potrubí DN od 40 do 70</t>
  </si>
  <si>
    <t>234529391</t>
  </si>
  <si>
    <t>https://podminky.urs.cz/item/CS_URS_2025_01/892233122</t>
  </si>
  <si>
    <t xml:space="preserve">40,00+1,00                "viz přílohy PD : D.4</t>
  </si>
  <si>
    <t>143</t>
  </si>
  <si>
    <t>892241111</t>
  </si>
  <si>
    <t>Tlakové zkoušky vodou na potrubí DN do 80</t>
  </si>
  <si>
    <t>-816211111</t>
  </si>
  <si>
    <t>https://podminky.urs.cz/item/CS_URS_2025_01/892241111</t>
  </si>
  <si>
    <t xml:space="preserve">40,00+1,00+35,00                "viz přílohy PD : D.4</t>
  </si>
  <si>
    <t>144</t>
  </si>
  <si>
    <t>892271111</t>
  </si>
  <si>
    <t>Tlakové zkoušky vodou na potrubí DN 100 nebo 125</t>
  </si>
  <si>
    <t>-784719832</t>
  </si>
  <si>
    <t>https://podminky.urs.cz/item/CS_URS_2025_01/892271111</t>
  </si>
  <si>
    <t xml:space="preserve">3,00               "viz přílohy PD : D.4</t>
  </si>
  <si>
    <t>145</t>
  </si>
  <si>
    <t>892273122</t>
  </si>
  <si>
    <t>Proplach a dezinfekce vodovodního potrubí DN od 80 do 125</t>
  </si>
  <si>
    <t>720207431</t>
  </si>
  <si>
    <t>https://podminky.urs.cz/item/CS_URS_2025_01/892273122</t>
  </si>
  <si>
    <t xml:space="preserve">35,00+3,00               "viz přílohy PD : D.4</t>
  </si>
  <si>
    <t>146</t>
  </si>
  <si>
    <t>892351111</t>
  </si>
  <si>
    <t>Tlakové zkoušky vodou na potrubí DN 150 nebo 200</t>
  </si>
  <si>
    <t>-1400793642</t>
  </si>
  <si>
    <t>https://podminky.urs.cz/item/CS_URS_2025_01/892351111</t>
  </si>
  <si>
    <t xml:space="preserve">13,00+458,00                "viz přílohy PD : D.4</t>
  </si>
  <si>
    <t>147</t>
  </si>
  <si>
    <t>892353122</t>
  </si>
  <si>
    <t>Proplach a dezinfekce vodovodního potrubí DN 150 nebo 200</t>
  </si>
  <si>
    <t>-11849570</t>
  </si>
  <si>
    <t>https://podminky.urs.cz/item/CS_URS_2025_01/892353122</t>
  </si>
  <si>
    <t>148</t>
  </si>
  <si>
    <t>899401112</t>
  </si>
  <si>
    <t>Osazení poklopů uličních s pevným rámem litinových šoupátkových</t>
  </si>
  <si>
    <t>273609597</t>
  </si>
  <si>
    <t>https://podminky.urs.cz/item/CS_URS_2025_01/899401112</t>
  </si>
  <si>
    <t xml:space="preserve">29+8            "viz přílohy PD : D.4</t>
  </si>
  <si>
    <t>149</t>
  </si>
  <si>
    <t>42291352</t>
  </si>
  <si>
    <t>poklop litinový šoupátkový pro zemní soupravy osazení do terénu a do vozovky</t>
  </si>
  <si>
    <t>506967402</t>
  </si>
  <si>
    <t>150</t>
  </si>
  <si>
    <t>422914031X43</t>
  </si>
  <si>
    <t>poklop litinový šoupátkový přípojkový</t>
  </si>
  <si>
    <t>-2052053371</t>
  </si>
  <si>
    <t>151</t>
  </si>
  <si>
    <t>899401113</t>
  </si>
  <si>
    <t>Osazení poklopů uličních s pevným rámem litinových hydrantových</t>
  </si>
  <si>
    <t>175065664</t>
  </si>
  <si>
    <t>https://podminky.urs.cz/item/CS_URS_2025_01/899401113</t>
  </si>
  <si>
    <t>152</t>
  </si>
  <si>
    <t>42291452</t>
  </si>
  <si>
    <t>poklop litinový hydrantový DN 80</t>
  </si>
  <si>
    <t>1913103273</t>
  </si>
  <si>
    <t>153</t>
  </si>
  <si>
    <t>899721121X44</t>
  </si>
  <si>
    <t>Signalizační vodič ocelové lanko 3/4 mm ČSN 024320 6x7-FC, ZN+PVC DIN3055 EN 12385-4 ve shodě dle zákona č. 22/1997 Sb. konstrukce lana pravé křížové vinutí 6x7+FC jmenovitá pevnost lana v tahu 1 770 Mpa nosnost 150 kg na potrubí DN do 150 mm</t>
  </si>
  <si>
    <t>1201550820</t>
  </si>
  <si>
    <t xml:space="preserve">40,00+1,00+35,00+3,00+13,00                "viz přílohy PD : D.4</t>
  </si>
  <si>
    <t>154</t>
  </si>
  <si>
    <t>899721122X45</t>
  </si>
  <si>
    <t>Signalizační vodič ocelové lanko 3/4 mm ČSN 024320 6x7-FC, ZN+PVC DIN 3055 EN 12385-4 ve shodě dle zákona č. 22/1997 Sb. konstrukce lana pravé křížové vinutí 6x7+FC jmenovitá pevnost lana v tahu 1 770 Mpa nosnost 150 kg na potrubí DN nad 150 mm</t>
  </si>
  <si>
    <t>393801772</t>
  </si>
  <si>
    <t>155</t>
  </si>
  <si>
    <t>899722112</t>
  </si>
  <si>
    <t>Krytí potrubí z plastů výstražnou fólií z PVC šířky přes 20 do 25 cm</t>
  </si>
  <si>
    <t>1371371086</t>
  </si>
  <si>
    <t>https://podminky.urs.cz/item/CS_URS_2025_01/899722112</t>
  </si>
  <si>
    <t xml:space="preserve">90,00                "viz přílohy PD : D.4</t>
  </si>
  <si>
    <t>156</t>
  </si>
  <si>
    <t>899910102</t>
  </si>
  <si>
    <t>Výplň potrubí trub betonových, litinových nebo kameninových betonem délky do 50 m tř. C 8/10</t>
  </si>
  <si>
    <t>360658692</t>
  </si>
  <si>
    <t>https://podminky.urs.cz/item/CS_URS_2025_01/899910102</t>
  </si>
  <si>
    <t xml:space="preserve">(458,00*3,14*0,0625*0,0625+135,00*3,14*0,04*0,04)*0,05        "5% objemu viz přílohy PD : C.3 a D.1</t>
  </si>
  <si>
    <t>157</t>
  </si>
  <si>
    <t>899910212</t>
  </si>
  <si>
    <t>Výplň potrubí trub betonových, litinových nebo kameninových cementopopílkovou suspenzí pod tlakem, délky přes 50 do 100 m</t>
  </si>
  <si>
    <t>-1198737668</t>
  </si>
  <si>
    <t>https://podminky.urs.cz/item/CS_URS_2025_01/899910212</t>
  </si>
  <si>
    <t xml:space="preserve">(458,00*3,14*0,0625*0,0625+135,00*3,14*0,04*0,04)*0,95        "95% objemu viz přílohy PD : C.3 a D.1</t>
  </si>
  <si>
    <t>Ostatní konstrukce a práce, bourání</t>
  </si>
  <si>
    <t>158</t>
  </si>
  <si>
    <t>98900X101</t>
  </si>
  <si>
    <t xml:space="preserve">Drobné stavební přípomoce v rámci dokončovacích úprav, řezání, vrtání, bourání, vyspravení stávajících konstrukcí a ostatní stavební práce a konstrukce nutné k řádnému dokončení díla </t>
  </si>
  <si>
    <t>-1625507538</t>
  </si>
  <si>
    <t>998</t>
  </si>
  <si>
    <t>Přesun hmot</t>
  </si>
  <si>
    <t>159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</si>
  <si>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</si>
  <si>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</si>
  <si>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572627289</t>
  </si>
  <si>
    <t>https://podminky.urs.cz/item/CS_URS_2025_01/998276101</t>
  </si>
  <si>
    <t>528,142-372,793-127,044</t>
  </si>
  <si>
    <t>Ř1ZP - Řad 1 oprava zpevněných ploch</t>
  </si>
  <si>
    <t xml:space="preserve">    11 - Zemní práce - přípravné a přidružené práce</t>
  </si>
  <si>
    <t xml:space="preserve">    5 - Komunikace pozemní</t>
  </si>
  <si>
    <t xml:space="preserve">    997 - Přesun sutě</t>
  </si>
  <si>
    <t>181951112</t>
  </si>
  <si>
    <t>Úprava pláně vyrovnáním výškových rozdílů strojně v hornině třídy těžitelnosti I, skupiny 1 až 3 se zhutněním</t>
  </si>
  <si>
    <t>-657579068</t>
  </si>
  <si>
    <t>https://podminky.urs.cz/item/CS_URS_2025_01/181951112</t>
  </si>
  <si>
    <t xml:space="preserve">257,725                "viz položka 577144131</t>
  </si>
  <si>
    <t xml:space="preserve">28,680                  "viz položka 596211110   </t>
  </si>
  <si>
    <t xml:space="preserve">40,525                "viz položka 596211111</t>
  </si>
  <si>
    <t xml:space="preserve">16,00                "viz položka 596211112</t>
  </si>
  <si>
    <t xml:space="preserve">2,203               "viz položka 596211210         </t>
  </si>
  <si>
    <t>181951118UP</t>
  </si>
  <si>
    <t>Úprava stávajících podkladních vrstev vyrovnáním výškových rozdílů strojně se zhutněním</t>
  </si>
  <si>
    <t>-343772809</t>
  </si>
  <si>
    <t>63,00*0,40+22,50*0,18+20,00*0,15</t>
  </si>
  <si>
    <t>chodník mezi křižovatkou Husova Dukelská a křižovatkou Husova Žižkova</t>
  </si>
  <si>
    <t>(3,60-3,00)*0,50+(3,50-0,50)*0,40</t>
  </si>
  <si>
    <t xml:space="preserve">chodník mezi křižovatkou Husova Smetanova a křižovatkou Husova Dukelská </t>
  </si>
  <si>
    <t>9,00+(3,00-2,70)*0,50+(3,00-2,70)*0,40</t>
  </si>
  <si>
    <t>chodník mezi křižovatkou Husova ČS Armády a křižovatkou Husova Smetanova</t>
  </si>
  <si>
    <t>2,00*0,50+2,00*0,40+2,25*0,18</t>
  </si>
  <si>
    <t xml:space="preserve">2,00*0,50*5+2,00*0,40*5     " čp 222 221 220 219 218</t>
  </si>
  <si>
    <t>Zemní práce - přípravné a přidružené práce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</si>
  <si>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</si>
  <si>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</si>
  <si>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944652828</t>
  </si>
  <si>
    <t>https://podminky.urs.cz/item/CS_URS_2025_01/113106121</t>
  </si>
  <si>
    <t xml:space="preserve">3,50*5*0,20     "20% plochy viz přílohy PD : C.3 a D.5 čp 222 221 220 219 218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</si>
  <si>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</si>
  <si>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</si>
  <si>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-1910213643</t>
  </si>
  <si>
    <t>https://podminky.urs.cz/item/CS_URS_2025_01/113106123</t>
  </si>
  <si>
    <t>2,00*2,00+1,75*0,20*2+1,55*0,20+1,90*0,40+1,40*0,30+1,20*0,40+1,60*0,30+2,40*1,30</t>
  </si>
  <si>
    <t>2,50+3,00+1,50</t>
  </si>
  <si>
    <t xml:space="preserve">2,00*1,40                    "viz přílohy PD : C.3 a D.1</t>
  </si>
  <si>
    <t>113106142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</si>
  <si>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</si>
  <si>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-1855084329</t>
  </si>
  <si>
    <t>https://podminky.urs.cz/item/CS_URS_2025_01/113106142</t>
  </si>
  <si>
    <t xml:space="preserve">1,75*1,30            "chodník mezi křižovatkou Husova ČS Armády a křižovatkou Husova Smetanova</t>
  </si>
  <si>
    <t xml:space="preserve">3,50*5*0,80     "80% plochy viz přílohy PD : C.3 a D.5 čp 222 221 220 219 218</t>
  </si>
  <si>
    <t xml:space="preserve">9,00       "chodník mezi křižovatkou Husova Smetanova a křižovatkou Husova Dukelská 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</si>
  <si>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</si>
  <si>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</si>
  <si>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918099978</t>
  </si>
  <si>
    <t>https://podminky.urs.cz/item/CS_URS_2025_01/113106144</t>
  </si>
  <si>
    <t xml:space="preserve">76,50          "chodník mezi křižovatkou Husova Dukelská a křižovatkou Husova Žižkova</t>
  </si>
  <si>
    <t>113107321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</si>
  <si>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</si>
  <si>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-2052758178</t>
  </si>
  <si>
    <t>https://podminky.urs.cz/item/CS_URS_2025_01/113107321</t>
  </si>
  <si>
    <t xml:space="preserve">(3,60-3,00)*0,50       "chodník mezi křižovatkou Husova Dukelská a křižovatkou Husova Žižkova</t>
  </si>
  <si>
    <t>chodník mezi křižovatkou Husova Smetanova a křižovatkou Husova Dukelská</t>
  </si>
  <si>
    <t>(3,00-2,70)*0,50</t>
  </si>
  <si>
    <t xml:space="preserve">2,00*0,50            "chodník mezi křižovatkou Husova ČS Armády a křižovatkou Husova Smetanova</t>
  </si>
  <si>
    <t xml:space="preserve">2,00*0,50*5     "viz přílohy PD : C.3 a D.5 čp 222 221 220 219 218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</si>
  <si>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</si>
  <si>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</si>
  <si>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-385355262</t>
  </si>
  <si>
    <t>https://podminky.urs.cz/item/CS_URS_2025_01/113107322</t>
  </si>
  <si>
    <t>2,00*2,00+1,50*(0,20+0,15)/2+1,20*0,10+0,90*0,10/2+1,50*0,10/2+2,00*(1,10+0,95)/2</t>
  </si>
  <si>
    <t>1,50*(0,60+0,90)/2+2,00*(1,10+0,80)/2+1,50*0,80</t>
  </si>
  <si>
    <t xml:space="preserve">2,00*0,90                    "viz přílohy PD : C.3 a D.1</t>
  </si>
  <si>
    <t xml:space="preserve">1,50*1,50*5    "viz přílohy PD : C.3 a D.5 čp 222 221 220 219 218</t>
  </si>
  <si>
    <t>viz přílohy PD : C.3, D.2 a D.3</t>
  </si>
  <si>
    <t xml:space="preserve">30,20*0,90+1,50+1,00+0,50          </t>
  </si>
  <si>
    <t xml:space="preserve">1,75*0,90            "chodník mezi křižovatkou Husova ČS Armády a křižovatkou Husova Smetanova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</si>
  <si>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</si>
  <si>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</si>
  <si>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-1207273127</t>
  </si>
  <si>
    <t>https://podminky.urs.cz/item/CS_URS_2025_01/113107323</t>
  </si>
  <si>
    <t xml:space="preserve">257,725                "viz položka 113154518</t>
  </si>
  <si>
    <t>113154518</t>
  </si>
  <si>
    <t>Frézování živičného podkladu nebo krytu s naložením hmot na dopravní prostředek plochy do 500 m2 pruhu šířky do 0,5 m, tloušťky vrstvy 100 mm</t>
  </si>
  <si>
    <t>1424470354</t>
  </si>
  <si>
    <t>https://podminky.urs.cz/item/CS_URS_2025_01/113154518</t>
  </si>
  <si>
    <t>4,00*2,00+2,50*2,00*2+0,50*0,50/2+2,50*2,50*2+3,00*2,65+2,50*0,35+3,00*2,50+3,00*2,75</t>
  </si>
  <si>
    <t>2,50*2,30+4,00*2,20+3,50*0,30/2+3,00*2,20+3,00*2,50+4,00*2,50+3,00*4,00</t>
  </si>
  <si>
    <t>5,50+9,00+8,00+4,00+7,50+7,60+18,00+9,00</t>
  </si>
  <si>
    <t>7,50+6,50+10,00+12,50+2,80+13,00+1,60+6,25+5,50</t>
  </si>
  <si>
    <t xml:space="preserve">3,00*1,90+2,00*1,90+4,00*1,90                    "viz přílohy PD : C.3 a D.1</t>
  </si>
  <si>
    <t>113201112</t>
  </si>
  <si>
    <t>Vytrhání obrub s vybouráním lože, s přemístěním hmot na skládku na vzdálenost do 3 m nebo s naložením na dopravní prostředek silničních ležatých</t>
  </si>
  <si>
    <t>-1997574112</t>
  </si>
  <si>
    <t>https://podminky.urs.cz/item/CS_URS_2025_01/113201112</t>
  </si>
  <si>
    <t xml:space="preserve">2,00           "viz přílohy PD : C.3 a D.5 čp 222 221 220 219 218</t>
  </si>
  <si>
    <t>113202111</t>
  </si>
  <si>
    <t>Vytrhání obrub s vybouráním lože, s přemístěním hmot na skládku na vzdálenost do 3 m nebo s naložením na dopravní prostředek z krajníků nebo obrubníků stojatých</t>
  </si>
  <si>
    <t>466471852</t>
  </si>
  <si>
    <t>https://podminky.urs.cz/item/CS_URS_2025_01/113202111</t>
  </si>
  <si>
    <t>5,00*2+2,00*2+2,00*2+3,00*2+3,00*2+3,00*2+3,00*2+3,00*2+3,00*2+4,00*2</t>
  </si>
  <si>
    <t>3,50*2+1,00*2+3,50*2+2,50*2+4,00*2+3,50*2+3,00*2+2,50*2+2,00*2+3,00*2+3,50*2</t>
  </si>
  <si>
    <t xml:space="preserve">2,00*2        "chodník mezi křižovatkou Husova ČS Armády a křižovatkou Husova Smetanova</t>
  </si>
  <si>
    <t>3,00*2</t>
  </si>
  <si>
    <t>22,50</t>
  </si>
  <si>
    <t xml:space="preserve">3,50*2          "chodník mezi křižovatkou Husova Dukelská a křižovatkou Husova Žižkova</t>
  </si>
  <si>
    <t xml:space="preserve">2,00+2,00*5           "viz přílohy PD : C.3 a D.5 čp 222 221 220 219 218</t>
  </si>
  <si>
    <t>113203111</t>
  </si>
  <si>
    <t>Vytrhání obrub s vybouráním lože, s přemístěním hmot na skládku na vzdálenost do 3 m nebo s naložením na dopravní prostředek z dlažebních kostek</t>
  </si>
  <si>
    <t>1930813709</t>
  </si>
  <si>
    <t>https://podminky.urs.cz/item/CS_URS_2025_01/113203111</t>
  </si>
  <si>
    <t xml:space="preserve">2,00*3           "viz přílohy PD : C.3 a D.5 čp 222 221 220 219 218</t>
  </si>
  <si>
    <t>113204111</t>
  </si>
  <si>
    <t>Vytrhání obrub s vybouráním lože, s přemístěním hmot na skládku na vzdálenost do 3 m nebo s naložením na dopravní prostředek záhonových</t>
  </si>
  <si>
    <t>-1163312665</t>
  </si>
  <si>
    <t>https://podminky.urs.cz/item/CS_URS_2025_01/113204111</t>
  </si>
  <si>
    <t>4,00+3,00+2,50+2,50+1,50+2,50+1,50+2,50</t>
  </si>
  <si>
    <t>Komunikace pozemní</t>
  </si>
  <si>
    <t>564731101</t>
  </si>
  <si>
    <t>Podklad nebo kryt z kameniva hrubého drceného vel. 32-63 mm s rozprostřením a zhutněním plochy jednotlivě do 100 m2, po zhutnění tl. 100 mm</t>
  </si>
  <si>
    <t>-1465923920</t>
  </si>
  <si>
    <t>https://podminky.urs.cz/item/CS_URS_2025_01/564731101</t>
  </si>
  <si>
    <t xml:space="preserve">2,00*0,50*5           "viz přílohy PD : C.3 a D.5 čp 222 221 220 219 218</t>
  </si>
  <si>
    <t>564751101</t>
  </si>
  <si>
    <t>Podklad nebo kryt z kameniva hrubého drceného vel. 32-63 mm s rozprostřením a zhutněním plochy jednotlivě do 100 m2, po zhutnění tl. 150 mm</t>
  </si>
  <si>
    <t>770181701</t>
  </si>
  <si>
    <t>https://podminky.urs.cz/item/CS_URS_2025_01/564751101</t>
  </si>
  <si>
    <t xml:space="preserve">257,725*2                "viz položka 577144131</t>
  </si>
  <si>
    <t>564861011</t>
  </si>
  <si>
    <t>Podklad ze štěrkodrti ŠD s rozprostřením a zhutněním plochy jednotlivě do 100 m2, po zhutnění tl. 200 mm</t>
  </si>
  <si>
    <t>1401678597</t>
  </si>
  <si>
    <t>https://podminky.urs.cz/item/CS_URS_2025_01/564861011</t>
  </si>
  <si>
    <t>30,50*0,90+(0,60+1,50)/2*1,125+1,50*0,375+1,70*0,60+0,50*0,60</t>
  </si>
  <si>
    <t>565135111</t>
  </si>
  <si>
    <t>Asfaltový beton vrstva podkladní ACP 16 (obalované kamenivo střednězrnné - OKS) s rozprostřením a zhutněním v pruhu šířky přes 1,5 do 3 m, po zhutnění tl. 50 mm</t>
  </si>
  <si>
    <t>-1386862997</t>
  </si>
  <si>
    <t>https://podminky.urs.cz/item/CS_URS_2025_01/565135111</t>
  </si>
  <si>
    <t xml:space="preserve">6,450+257,725               "viz položka 577144031 577144131</t>
  </si>
  <si>
    <t>573211112</t>
  </si>
  <si>
    <t>Postřik spojovací PS bez posypu kamenivem z asfaltu silničního, v množství 0,70 kg/m2</t>
  </si>
  <si>
    <t>-945812688</t>
  </si>
  <si>
    <t>https://podminky.urs.cz/item/CS_URS_2025_01/573211112</t>
  </si>
  <si>
    <t>577144031</t>
  </si>
  <si>
    <t>Asfaltový beton vrstva obrusná ACO 11 (ABS) s rozprostřením a se zhutněním z modifikovaného asfaltu v pruhu šířky do 1,5 m, po zhutnění tl. 50 mm</t>
  </si>
  <si>
    <t>1132616955</t>
  </si>
  <si>
    <t>https://podminky.urs.cz/item/CS_URS_2025_01/577144031</t>
  </si>
  <si>
    <t>oprava podél obrubníků</t>
  </si>
  <si>
    <t>577144131</t>
  </si>
  <si>
    <t>Asfaltový beton vrstva obrusná ACO 11 (ABS) s rozprostřením a se zhutněním z modifikovaného asfaltu v pruhu šířky přes do 1,5 do 3 m, po zhutnění tl. 50 mm</t>
  </si>
  <si>
    <t>-712235820</t>
  </si>
  <si>
    <t>https://podminky.urs.cz/item/CS_URS_2025_01/577144131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</si>
  <si>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</si>
  <si>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</si>
  <si>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-1120728278</t>
  </si>
  <si>
    <t>https://podminky.urs.cz/item/CS_URS_2025_01/596211110</t>
  </si>
  <si>
    <t xml:space="preserve">3,50*2+(3,50-1,10*1,10-1,70*0,40)             "viz přílohy PD : C.3 a D.5 čp 222 221 220 219 218</t>
  </si>
  <si>
    <t>59245018</t>
  </si>
  <si>
    <t>dlažba skladebná betonová 200x100mm tl 60mm přírodní</t>
  </si>
  <si>
    <t>1260476322</t>
  </si>
  <si>
    <t xml:space="preserve">20,070*0,10               "10% plochy viz položka 113106123</t>
  </si>
  <si>
    <t>čp 222 221 220 219 218</t>
  </si>
  <si>
    <t>(3,50*2+(3,50-1,10*1,10-1,70*0,40))*1,03+3,50*2*1,02</t>
  </si>
  <si>
    <t xml:space="preserve">76,50*0,50*1,03       "50% plochy</t>
  </si>
  <si>
    <t xml:space="preserve">(9,00-0,60-0,375)*1,02       </t>
  </si>
  <si>
    <t xml:space="preserve">viz přílohy PD : C.3 a D.5 </t>
  </si>
  <si>
    <t>59245006</t>
  </si>
  <si>
    <t>dlažba pro nevidomé betonová 200x100mm tl 60mm barevná</t>
  </si>
  <si>
    <t>-483549105</t>
  </si>
  <si>
    <t xml:space="preserve">0,60*1,03            "chodník mezi křižovatkou Husova Smetanova a křižovatkou Husova Dukelská </t>
  </si>
  <si>
    <t xml:space="preserve">4,00*0,50*1,03     "chodník mezi křižovatkou Husova Dukelská a křižovatkou Husova Žižkova</t>
  </si>
  <si>
    <t>(1,75*1,30-0,70)*1,03</t>
  </si>
  <si>
    <t>59245263</t>
  </si>
  <si>
    <t>dlažba skladebná betonová s rovnou hranou 200x200mm tl 60mm barevná</t>
  </si>
  <si>
    <t>-498204650</t>
  </si>
  <si>
    <t xml:space="preserve">0,375*1,03            "chodník mezi křižovatkou Husova Smetanova a křižovatkou Husova Dukelská </t>
  </si>
  <si>
    <t xml:space="preserve">3,50*0,50*1,03     "chodník mezi křižovatkou Husova Dukelská a křižovatkou Husova Žižkova</t>
  </si>
  <si>
    <t xml:space="preserve">0,70*1,03            "chodník mezi křižovatkou Husova ČS Armády a křižovatkou Husova Smetanova</t>
  </si>
  <si>
    <t>596211111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</si>
  <si>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</si>
  <si>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864622471</t>
  </si>
  <si>
    <t>https://podminky.urs.cz/item/CS_URS_2025_01/596211111</t>
  </si>
  <si>
    <t xml:space="preserve">76,50*0,50           "50% plochy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</si>
  <si>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</si>
  <si>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</si>
  <si>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1072157058</t>
  </si>
  <si>
    <t>https://podminky.urs.cz/item/CS_URS_2025_01/596211112</t>
  </si>
  <si>
    <t xml:space="preserve">3,50*2          "viz přílohy PD : C.3 a D.5 čp 222 221 220 219 218</t>
  </si>
  <si>
    <t>596211115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</si>
  <si>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více než dvou barev</t>
  </si>
  <si>
    <t>-1241701024</t>
  </si>
  <si>
    <t>https://podminky.urs.cz/item/CS_URS_2025_01/596211115</t>
  </si>
  <si>
    <t xml:space="preserve">0,60           "chodník mezi křižovatkou Husova Smetanova a křižovatkou Husova Dukelská </t>
  </si>
  <si>
    <t xml:space="preserve">4,00*0,50     "chodník mezi křižovatkou Husova Dukelská a křižovatkou Husova Žižkova</t>
  </si>
  <si>
    <t>1,75*1,30-0,70</t>
  </si>
  <si>
    <t xml:space="preserve">0,375           "chodník mezi křižovatkou Husova Smetanova a křižovatkou Husova Dukelská </t>
  </si>
  <si>
    <t xml:space="preserve">3,50*0,50     "chodník mezi křižovatkou Husova Dukelská a křižovatkou Husova Žižkova</t>
  </si>
  <si>
    <t xml:space="preserve">0,70          "chodník mezi křižovatkou Husova ČS Armády a křižovatkou Husova Smetanova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</si>
  <si>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</si>
  <si>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</si>
  <si>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1506701856</t>
  </si>
  <si>
    <t>https://podminky.urs.cz/item/CS_URS_2025_01/596211210</t>
  </si>
  <si>
    <t xml:space="preserve">1,10*1,10+1,70*0,40+(0,60+0,65)*0,25          "viz přílohy PD : C.3 a D.5 čp 219</t>
  </si>
  <si>
    <t>59245020</t>
  </si>
  <si>
    <t>dlažba skladebná betonová 200x100mm tl 80mm přírodní</t>
  </si>
  <si>
    <t>1706056403</t>
  </si>
  <si>
    <t>1,10*(1,10-0,25)*1,03</t>
  </si>
  <si>
    <t>59245226</t>
  </si>
  <si>
    <t>dlažba pro nevidomé betonová 200x100mm tl 80mm barevná</t>
  </si>
  <si>
    <t>-1360260851</t>
  </si>
  <si>
    <t xml:space="preserve">1,70*0,40*1,03          "viz přílohy PD : C.3 a D.5 čp 219</t>
  </si>
  <si>
    <t>59245004</t>
  </si>
  <si>
    <t>dlažba skladebná betonová s rovnou hranou 200x200mm tl 80mm barevná</t>
  </si>
  <si>
    <t>463933049</t>
  </si>
  <si>
    <t>(1,70+0,65)*0,25*1,03</t>
  </si>
  <si>
    <t>596211215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</si>
  <si>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Příplatek k cenám za dlažbu z prvků více než dvou barev</t>
  </si>
  <si>
    <t>-351548878</t>
  </si>
  <si>
    <t>https://podminky.urs.cz/item/CS_URS_2025_01/596211215</t>
  </si>
  <si>
    <t xml:space="preserve">1,70*0,40          "viz přílohy PD : C.3 a D.5 čp 219</t>
  </si>
  <si>
    <t>(1,70+0,65)*0,25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</si>
  <si>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</si>
  <si>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</si>
  <si>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1248208889</t>
  </si>
  <si>
    <t>https://podminky.urs.cz/item/CS_URS_2025_01/915491211</t>
  </si>
  <si>
    <t>5,00+2,00+2,00+3,00+3,00+3,00+3,00+3,00+3,00+4,00</t>
  </si>
  <si>
    <t>3,50+1,00+3,50+2,50+4,00+3,50+3,00+2,50+2,00+3,00+3,50</t>
  </si>
  <si>
    <t>3,00</t>
  </si>
  <si>
    <t xml:space="preserve">3,50         "chodník mezi křižovatkou Husova Dukelská a křižovatkou Husova Žižkova</t>
  </si>
  <si>
    <t xml:space="preserve">2,00        "chodník mezi křižovatkou Husova ČS Armády a křižovatkou Husova Smetanova</t>
  </si>
  <si>
    <t xml:space="preserve">2,00*5           "viz přílohy PD : C.3 a D.5 čp 222 221 220 219 218</t>
  </si>
  <si>
    <t>592180041VP</t>
  </si>
  <si>
    <t>krajník betonový silniční bílý 500x250x80 mm</t>
  </si>
  <si>
    <t>270032860</t>
  </si>
  <si>
    <t xml:space="preserve">5,00       "viz přílohy PD : C.3 a D.5</t>
  </si>
  <si>
    <t xml:space="preserve">3,00        "chodník mezi křižovatkou Husova Smetanova a křižovatkou Husova Dukelská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</si>
  <si>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</si>
  <si>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</si>
  <si>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-815189047</t>
  </si>
  <si>
    <t>https://podminky.urs.cz/item/CS_URS_2025_01/916131213</t>
  </si>
  <si>
    <t>59217031</t>
  </si>
  <si>
    <t>obrubník silniční betonový 1000x150x250mm</t>
  </si>
  <si>
    <t>-487642712</t>
  </si>
  <si>
    <t xml:space="preserve">5,00                    "viz přílohy PD : C.3 a D.5</t>
  </si>
  <si>
    <t xml:space="preserve">0,50        "chodník mezi křižovatkou Husova Smetanova a křižovatkou Husova Dukelská</t>
  </si>
  <si>
    <t xml:space="preserve">2,00*5-4,00           "viz přílohy PD : C.3 a D.5 čp 222 221 220 219 218</t>
  </si>
  <si>
    <t>59217026</t>
  </si>
  <si>
    <t>obrubník silniční betonový 500x150x250mm</t>
  </si>
  <si>
    <t>-827596089</t>
  </si>
  <si>
    <t xml:space="preserve">0,50           "viz přílohy PD : C.3 a D.5 čp 219</t>
  </si>
  <si>
    <t>59217029</t>
  </si>
  <si>
    <t>obrubník silniční betonový nájezdový 1000x150x150mm</t>
  </si>
  <si>
    <t>681377516</t>
  </si>
  <si>
    <t xml:space="preserve">1,00           "viz přílohy PD : C.3 a D.5 čp 219</t>
  </si>
  <si>
    <t>59217028</t>
  </si>
  <si>
    <t>obrubník silniční betonový nájezdový 500x150x150mm</t>
  </si>
  <si>
    <t>213213461</t>
  </si>
  <si>
    <t xml:space="preserve">1,50        "chodník mezi křižovatkou Husova Smetanova a křižovatkou Husova Dukelská</t>
  </si>
  <si>
    <t xml:space="preserve">1,00        "chodník mezi křižovatkou Husova ČS Armády a křižovatkou Husova Smetanova</t>
  </si>
  <si>
    <t xml:space="preserve">0,50          "viz přílohy PD : C.3 a D.5 čp 219 </t>
  </si>
  <si>
    <t>59217030</t>
  </si>
  <si>
    <t>obrubník silniční betonový přechodový 1000x150x150-250mm</t>
  </si>
  <si>
    <t>-2045759316</t>
  </si>
  <si>
    <t xml:space="preserve">1,00        "chodník mezi křižovatkou Husova Smetanova a křižovatkou Husova Dukelská</t>
  </si>
  <si>
    <t xml:space="preserve">2,00          "viz přílohy PD : C.3 a D.5 čp 220 219 218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</si>
  <si>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</si>
  <si>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</si>
  <si>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2019832906</t>
  </si>
  <si>
    <t>https://podminky.urs.cz/item/CS_URS_2025_01/916231213</t>
  </si>
  <si>
    <t xml:space="preserve">1,30+0,95        "chodník mezi křižovatkou Husova ČS Armády a křižovatkou Husova Smetanova</t>
  </si>
  <si>
    <t>59217016</t>
  </si>
  <si>
    <t>obrubník betonový chodníkový 1000x80x250mm</t>
  </si>
  <si>
    <t>395340761</t>
  </si>
  <si>
    <t>916331112</t>
  </si>
  <si>
    <t>Osazení zahradního obrubníku betonového s ložem tl. od 50 do 100 mm z betonu prostého tř. C 12/15 s boční opěrou z betonu prostého tř. C 12/15</t>
  </si>
  <si>
    <t>-1003599251</t>
  </si>
  <si>
    <t>https://podminky.urs.cz/item/CS_URS_2025_01/916331112</t>
  </si>
  <si>
    <t>59217011</t>
  </si>
  <si>
    <t>obrubník zahradní betonový 500x50x200mm</t>
  </si>
  <si>
    <t>1505061126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</si>
  <si>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</si>
  <si>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</si>
  <si>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-129556729</t>
  </si>
  <si>
    <t>https://podminky.urs.cz/item/CS_URS_2025_01/919732211</t>
  </si>
  <si>
    <t xml:space="preserve">7,50*2+1,625+0,75+0,60+2,40+0,35           "viz přílohy PD : D.2 a D.3</t>
  </si>
  <si>
    <t>4,00+2,00*2+2,50+2,00*2+2,50+2,00*2+0,50+2,50*4*2+3,00+2,65*2+0,35+3,00+2,50*2+3,00+2,75*2</t>
  </si>
  <si>
    <t>2,50+2,30*2+4,00+2,20+0,30+3,00+2,20*2+3,00+2,50*2+(4,00+2,50)*2+(3,00+4,00)*2+2,50+1,40+1,10</t>
  </si>
  <si>
    <t>3,00+2,40+2,70+3,00*4+2,50+1,20*2+4,00+1,70*2+(2,50+3,00)*2+(3,00+6,00)*2+3,00+2,50*2</t>
  </si>
  <si>
    <t>3,00+2,35*2+2,50+2,40*2+(4,00+2,50)*2+4,50+2,20*2+0,50+2,50*4+1,30+2,50+3,00</t>
  </si>
  <si>
    <t xml:space="preserve">3,60-3,00       "chodník mezi křižovatkou Husova Dukelská a křižovatkou Husova Žižkova</t>
  </si>
  <si>
    <t>3,00-2,70</t>
  </si>
  <si>
    <t xml:space="preserve">3,00*2+2,00*2+4,00*2                   "viz přílohy PD : C.3 a D.1</t>
  </si>
  <si>
    <t>919735112</t>
  </si>
  <si>
    <t>Řezání stávajícího živičného krytu nebo podkladu hloubky přes 50 do 100 mm</t>
  </si>
  <si>
    <t>-130184169</t>
  </si>
  <si>
    <t>https://podminky.urs.cz/item/CS_URS_2025_01/919735112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</si>
  <si>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</si>
  <si>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zahradních</t>
  </si>
  <si>
    <t>644239726</t>
  </si>
  <si>
    <t>https://podminky.urs.cz/item/CS_URS_2025_01/979024441</t>
  </si>
  <si>
    <t xml:space="preserve">20,00                "viz položka 113204111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</si>
  <si>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</si>
  <si>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</si>
  <si>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-1843962364</t>
  </si>
  <si>
    <t>https://podminky.urs.cz/item/CS_URS_2025_01/979024443</t>
  </si>
  <si>
    <t xml:space="preserve">2,00*2*5           "viz přílohy PD : C.3 a D.5 čp 222 221 220 219 218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</si>
  <si>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</si>
  <si>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</si>
  <si>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485741470</t>
  </si>
  <si>
    <t>https://podminky.urs.cz/item/CS_URS_2025_01/979054451</t>
  </si>
  <si>
    <t xml:space="preserve">20,070                "viz položka 113106123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</si>
  <si>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</si>
  <si>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</si>
  <si>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</si>
  <si>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</si>
  <si>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-1779058700</t>
  </si>
  <si>
    <t>https://podminky.urs.cz/item/CS_URS_2025_01/997221551</t>
  </si>
  <si>
    <t>1,097+18,729+113,399+60,760</t>
  </si>
  <si>
    <t>997221559</t>
  </si>
  <si>
    <t>Vodorovná doprava suti bez naložení, ale se složením a s hrubým urovnáním Příplatek k ceně za každý další započatý 1 km přes 1 km</t>
  </si>
  <si>
    <t>-1393620617</t>
  </si>
  <si>
    <t>https://podminky.urs.cz/item/CS_URS_2025_01/997221559</t>
  </si>
  <si>
    <t>193,985*6</t>
  </si>
  <si>
    <t>997221561</t>
  </si>
  <si>
    <t>Vodorovná doprava suti bez naložení, ale se složením a s hrubým urovnáním z kusových materiálů, na vzdálenost do 1 km</t>
  </si>
  <si>
    <t>-1478375194</t>
  </si>
  <si>
    <t>https://podminky.urs.cz/item/CS_URS_2025_01/997221561</t>
  </si>
  <si>
    <t>0,893+5,218+6,445+19,890-18,063*0,132+0,690</t>
  </si>
  <si>
    <t>997221569</t>
  </si>
  <si>
    <t>1826612083</t>
  </si>
  <si>
    <t>https://podminky.urs.cz/item/CS_URS_2025_01/997221569</t>
  </si>
  <si>
    <t>30,752*6</t>
  </si>
  <si>
    <t>997221571</t>
  </si>
  <si>
    <t>Vodorovná doprava vybouraných hmot bez naložení, ale se složením a s hrubým urovnáním na vzdálenost do 1 km</t>
  </si>
  <si>
    <t>779142934</t>
  </si>
  <si>
    <t>https://podminky.urs.cz/item/CS_URS_2025_01/997221571</t>
  </si>
  <si>
    <t>0,580+36,388-58,00*0,046-58,00*0,080+0,800-18,00*0,022</t>
  </si>
  <si>
    <t>997221579</t>
  </si>
  <si>
    <t>Vodorovná doprava vybouraných hmot bez naložení, ale se složením a s hrubým urovnáním na vzdálenost Příplatek k ceně za každý další započatý 1 km přes 1 km</t>
  </si>
  <si>
    <t>-1387944447</t>
  </si>
  <si>
    <t>https://podminky.urs.cz/item/CS_URS_2025_01/997221579</t>
  </si>
  <si>
    <t>30,304*6</t>
  </si>
  <si>
    <t>997221861</t>
  </si>
  <si>
    <t>Poplatek za uložení stavebního odpadu na recyklační skládce (skládkovné) z prostého betonu zatříděného do Katalogu odpadů pod kódem 17 01 01</t>
  </si>
  <si>
    <t>-87526393</t>
  </si>
  <si>
    <t>https://podminky.urs.cz/item/CS_URS_2025_01/997221861</t>
  </si>
  <si>
    <t>0,893+5,218+6,445+19,890-18,063*0,132</t>
  </si>
  <si>
    <t>997221873</t>
  </si>
  <si>
    <t>637195240</t>
  </si>
  <si>
    <t>https://podminky.urs.cz/item/CS_URS_2025_01/997221873</t>
  </si>
  <si>
    <t>1,097+18,729+113,399</t>
  </si>
  <si>
    <t>997221875</t>
  </si>
  <si>
    <t>Poplatek za uložení stavebního odpadu na recyklační skládce (skládkovné) asfaltového bez obsahu dehtu zatříděného do Katalogu odpadů pod kódem 17 03 02</t>
  </si>
  <si>
    <t>-144774593</t>
  </si>
  <si>
    <t>https://podminky.urs.cz/item/CS_URS_2025_01/997221875</t>
  </si>
  <si>
    <t>1886002439</t>
  </si>
  <si>
    <t>47,692</t>
  </si>
  <si>
    <t>18,063*0,132</t>
  </si>
  <si>
    <t>58,00*0,046+58,00*0,080+18,00*0,022</t>
  </si>
  <si>
    <t>671924 - Oprava chodníků pro Město Chvaletice</t>
  </si>
  <si>
    <t>SO 01 - Chodník ulice Husova mezi křižovatkami s Dukelskou a s Žižkovou ulicí</t>
  </si>
  <si>
    <t>Chvaletice k.ú. Telčice Husova ulice</t>
  </si>
  <si>
    <t>00273660</t>
  </si>
  <si>
    <t>Město Chvaletice U Stadionu 237, 533 12 Chvaletice</t>
  </si>
  <si>
    <t>CZ00273660</t>
  </si>
  <si>
    <t xml:space="preserve">      11 - Zemní práce - přípravné a přidružené práce</t>
  </si>
  <si>
    <t>121151103</t>
  </si>
  <si>
    <t>Sejmutí ornice strojně při souvislé ploše do 100 m2, tl. vrstvy do 200 mm</t>
  </si>
  <si>
    <t>153806068</t>
  </si>
  <si>
    <t>https://podminky.urs.cz/item/CS_URS_2025_01/121151103</t>
  </si>
  <si>
    <t xml:space="preserve">75,00*0,42                       "viz přílohy PD : D.1.3 a D.1.4</t>
  </si>
  <si>
    <t>132251101</t>
  </si>
  <si>
    <t>Hloubení nezapažených rýh šířky do 800 mm strojně s urovnáním dna do předepsaného profilu a spádu v hornině třídy těžitelnosti I skupiny 3 do 20 m3</t>
  </si>
  <si>
    <t>208377675</t>
  </si>
  <si>
    <t>https://podminky.urs.cz/item/CS_URS_2025_01/132251101</t>
  </si>
  <si>
    <t xml:space="preserve">75,00*0,25*(0,50+0,28)/2                       "viz přílohy PD : D.1.3 a D.1.4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</si>
  <si>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</si>
  <si>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</si>
  <si>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1672466425</t>
  </si>
  <si>
    <t>https://podminky.urs.cz/item/CS_URS_2025_01/162251102</t>
  </si>
  <si>
    <t>3,75/2*2+3,75/2+31,50*0,10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</si>
  <si>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</si>
  <si>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</si>
  <si>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391339524</t>
  </si>
  <si>
    <t>https://podminky.urs.cz/item/CS_URS_2025_01/162751117</t>
  </si>
  <si>
    <t xml:space="preserve">7,313-3,75/2         "viz položka 132251101 174151101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</si>
  <si>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</si>
  <si>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</si>
  <si>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1202811442</t>
  </si>
  <si>
    <t>https://podminky.urs.cz/item/CS_URS_2025_01/162751119</t>
  </si>
  <si>
    <t>5,438*8</t>
  </si>
  <si>
    <t>-1399687560</t>
  </si>
  <si>
    <t>3,75/2+3,75/2+31,50*0,10</t>
  </si>
  <si>
    <t>-967122330</t>
  </si>
  <si>
    <t>5,438*1,900</t>
  </si>
  <si>
    <t>166210034</t>
  </si>
  <si>
    <t xml:space="preserve">31,500*0,10+7,313         "viz položka 121151103 132251101</t>
  </si>
  <si>
    <t>503582746</t>
  </si>
  <si>
    <t xml:space="preserve">75,00*0,050                      "viz přílohy PD : D.1.3 a D.1.4</t>
  </si>
  <si>
    <t>58344155</t>
  </si>
  <si>
    <t>štěrkodrť frakce 0/22</t>
  </si>
  <si>
    <t>-800657330</t>
  </si>
  <si>
    <t>3,75/2*1,800</t>
  </si>
  <si>
    <t>181351003</t>
  </si>
  <si>
    <t>Rozprostření a urovnání ornice v rovině nebo ve svahu sklonu do 1:5 strojně při souvislé ploše do 100 m2, tl. vrstvy do 200 mm</t>
  </si>
  <si>
    <t>-2007568677</t>
  </si>
  <si>
    <t>https://podminky.urs.cz/item/CS_URS_2025_01/181351003</t>
  </si>
  <si>
    <t>1443359653</t>
  </si>
  <si>
    <t xml:space="preserve">75,00*0,90                      "viz přílohy PD : D.1.3 a D.1.4</t>
  </si>
  <si>
    <t>907580015</t>
  </si>
  <si>
    <t>31,500*0,035*1,03</t>
  </si>
  <si>
    <t>-816306957</t>
  </si>
  <si>
    <t>-1787814365</t>
  </si>
  <si>
    <t xml:space="preserve">76,50+75,00*0,20               "viz přílohy PD : D.1.3</t>
  </si>
  <si>
    <t xml:space="preserve">-76,50*0,50          "50% plochy stavba zadavatele Vodovody a kanalizace Pardubice, a.s.</t>
  </si>
  <si>
    <t xml:space="preserve">(9,10+1,00)*0,50            "oprava podél obrubníků viz přílohy PD : D.1.3</t>
  </si>
  <si>
    <t xml:space="preserve">-3,60*0,50       "stavba zadavatele Vodovody a kanalizace Pardubice, a.s.</t>
  </si>
  <si>
    <t xml:space="preserve">10,00*0,40              "viz přílohy PD : D.1.3</t>
  </si>
  <si>
    <t xml:space="preserve">-3,50*0,40          "stavba zadavatele Vodovody a kanalizace Pardubice, a.s.</t>
  </si>
  <si>
    <t>386506337</t>
  </si>
  <si>
    <t xml:space="preserve">75,00*0,90*2                      "viz přílohy PD : D.1.3 a D.1.4</t>
  </si>
  <si>
    <t>2022895664</t>
  </si>
  <si>
    <t>1334855820</t>
  </si>
  <si>
    <t>-1034898238</t>
  </si>
  <si>
    <t>-1248426020</t>
  </si>
  <si>
    <t>-1642356568</t>
  </si>
  <si>
    <t xml:space="preserve">(9,10+1,00)*0,50            "viz přílohy PD : D.1.2</t>
  </si>
  <si>
    <t>-296567412</t>
  </si>
  <si>
    <t>1246218424</t>
  </si>
  <si>
    <t xml:space="preserve">(9,00+1,00)*2              "viz přílohy PD : D.1.2</t>
  </si>
  <si>
    <t xml:space="preserve">-3,50*2          "stavba zadavatele Vodovody a kanalizace Pardubice, a.s.</t>
  </si>
  <si>
    <t>394027786</t>
  </si>
  <si>
    <t>565135101</t>
  </si>
  <si>
    <t>Asfaltový beton vrstva podkladní ACP 16 (obalované kamenivo střednězrnné - OKS) s rozprostřením a zhutněním v pruhu šířky do 1,5 m, po zhutnění tl. 50 mm</t>
  </si>
  <si>
    <t>398201909</t>
  </si>
  <si>
    <t>https://podminky.urs.cz/item/CS_URS_2025_01/565135101</t>
  </si>
  <si>
    <t xml:space="preserve">3,250                    "viz položka 577144031</t>
  </si>
  <si>
    <t>1234349762</t>
  </si>
  <si>
    <t>-1627430550</t>
  </si>
  <si>
    <t>-81223058</t>
  </si>
  <si>
    <t xml:space="preserve">76,50              "viz přílohy PD : D.1.3</t>
  </si>
  <si>
    <t>1276728550</t>
  </si>
  <si>
    <t>(38,25-2,00-1,75)*1,03</t>
  </si>
  <si>
    <t>417258014</t>
  </si>
  <si>
    <t xml:space="preserve">4,00*1,03              "viz přílohy PD : D.1.3</t>
  </si>
  <si>
    <t xml:space="preserve">-4,00*0,50*1,03          "50% plochy stavba zadavatele Vodovody a kanalizace Pardubice, a.s.</t>
  </si>
  <si>
    <t>dlažba skladebná betonová 200x200mm tl 60mm barevná</t>
  </si>
  <si>
    <t>1366793389</t>
  </si>
  <si>
    <t xml:space="preserve">3,50*1,03              "viz přílohy PD : D.1.3</t>
  </si>
  <si>
    <t xml:space="preserve">-3,50*0,50*1,03          "50% plochy stavba zadavatele Vodovody a kanalizace Pardubice, a.s.</t>
  </si>
  <si>
    <t>-185778343</t>
  </si>
  <si>
    <t xml:space="preserve">4,00+3,50              "viz přílohy PD : D.1.3</t>
  </si>
  <si>
    <t xml:space="preserve">-(4,00+3,50)*0,50          "50% plochy stavba zadavatele Vodovody a kanalizace Pardubice, a.s.</t>
  </si>
  <si>
    <t>436288302</t>
  </si>
  <si>
    <t xml:space="preserve">4,30+3,63+1,00+0,07+1,00              "viz přílohy PD : D.1.3</t>
  </si>
  <si>
    <t xml:space="preserve">-3,50          "stavba zadavatele Vodovody a kanalizace Pardubice, a.s.</t>
  </si>
  <si>
    <t>1723532532</t>
  </si>
  <si>
    <t xml:space="preserve">10,00             "viz přílohy PD : D.1.3</t>
  </si>
  <si>
    <t>-481691754</t>
  </si>
  <si>
    <t>-1341510939</t>
  </si>
  <si>
    <t xml:space="preserve">4,00      "viz přílohy PD :</t>
  </si>
  <si>
    <t>-823795308</t>
  </si>
  <si>
    <t>-1379578854</t>
  </si>
  <si>
    <t>-1005251947</t>
  </si>
  <si>
    <t>279162247</t>
  </si>
  <si>
    <t>2,07+9,30+7,30+1,00+3,00+1,00+3,48+11,49+1,77+16,98+3,45+12,40+1,76</t>
  </si>
  <si>
    <t>viz přílohy PD : D.1.3</t>
  </si>
  <si>
    <t>-1391651824</t>
  </si>
  <si>
    <t>916231292</t>
  </si>
  <si>
    <t>Osazení chodníkového obrubníku betonového se zřízením lože, s vyplněním a zatřením spár cementovou maltou Příplatek k cenám za řezání obrubníků při osazení do oblouku vnitřního poloměru do 2,5 m</t>
  </si>
  <si>
    <t>-842949957</t>
  </si>
  <si>
    <t>https://podminky.urs.cz/item/CS_URS_2025_01/916231292</t>
  </si>
  <si>
    <t xml:space="preserve">2,07               "viz přílohy PD : D.1.3</t>
  </si>
  <si>
    <t>916231293</t>
  </si>
  <si>
    <t>Osazení chodníkového obrubníku betonového se zřízením lože, s vyplněním a zatřením spár cementovou maltou Příplatek k cenám za osazení obloukového obrubníku</t>
  </si>
  <si>
    <t>-1272820682</t>
  </si>
  <si>
    <t>https://podminky.urs.cz/item/CS_URS_2025_01/916231293</t>
  </si>
  <si>
    <t xml:space="preserve">2,07+11,49+3,45+12,40               "viz přílohy PD : D.1.3</t>
  </si>
  <si>
    <t>1087001478</t>
  </si>
  <si>
    <t xml:space="preserve">9,10+0,50*2+1,00+0,50*2            "viz přílohy PD : D.1.3</t>
  </si>
  <si>
    <t xml:space="preserve">-3,60       "stavba zadavatele Vodovody a kanalizace Pardubice, a.s.</t>
  </si>
  <si>
    <t>-2000223161</t>
  </si>
  <si>
    <t xml:space="preserve">-3,60          "stavba zadavatele Vodovody a kanalizace Pardubice, a.s.</t>
  </si>
  <si>
    <t>-987009271</t>
  </si>
  <si>
    <t>3,965-2,665</t>
  </si>
  <si>
    <t>1043374073</t>
  </si>
  <si>
    <t>1,300*17</t>
  </si>
  <si>
    <t>604207435</t>
  </si>
  <si>
    <t>-40999097</t>
  </si>
  <si>
    <t>2,665*17</t>
  </si>
  <si>
    <t>630213784</t>
  </si>
  <si>
    <t>750090767</t>
  </si>
  <si>
    <t>1,300-0,748</t>
  </si>
  <si>
    <t>-785736702</t>
  </si>
  <si>
    <t>998223011</t>
  </si>
  <si>
    <t>Přesun hmot pro pozemní komunikace s krytem dlážděným dopravní vzdálenost do 200 m jakékoliv délky objektu</t>
  </si>
  <si>
    <t>-1267378741</t>
  </si>
  <si>
    <t>https://podminky.urs.cz/item/CS_URS_2025_01/998223011</t>
  </si>
  <si>
    <t>28,320-3,375</t>
  </si>
  <si>
    <t>SO 02 - Chodník ulice Husova mezi křižovatkami se Smetanovou a s Dukelskou ulicí</t>
  </si>
  <si>
    <t>-818469804</t>
  </si>
  <si>
    <t xml:space="preserve">126,50*0,92                "viz přílohy PD : D.1.3 a D.1.4</t>
  </si>
  <si>
    <t>122251101</t>
  </si>
  <si>
    <t>Odkopávky a prokopávky nezapažené strojně v hornině třídy těžitelnosti I skupiny 3 do 20 m3</t>
  </si>
  <si>
    <t>1783501682</t>
  </si>
  <si>
    <t>https://podminky.urs.cz/item/CS_URS_2025_01/122251101</t>
  </si>
  <si>
    <t xml:space="preserve">62,50*0,92*0,20/2+(126,50-62,50)*0,92*0,10/2                "viz přílohy PD : D.1.3 a D.1.4</t>
  </si>
  <si>
    <t>-848312117</t>
  </si>
  <si>
    <t xml:space="preserve">62,50*0,225*(0,50+0,28)/2+(126,50-62,50)*0,20*(0,50+0,28)/2       "viz přílohy PD : D.1.3 a D.1.4</t>
  </si>
  <si>
    <t>866763152</t>
  </si>
  <si>
    <t xml:space="preserve">6,325/2*2+6,325/2+126,50*0,92*0,10                "viz přílohy PD : D.1.3 a D.1.4</t>
  </si>
  <si>
    <t>-935503369</t>
  </si>
  <si>
    <t xml:space="preserve">8,694+10,476-6,325/2                "viz položka 122251101 132251101 174151101</t>
  </si>
  <si>
    <t>-107039674</t>
  </si>
  <si>
    <t>16,008*8</t>
  </si>
  <si>
    <t>246788041</t>
  </si>
  <si>
    <t xml:space="preserve">6,325/2+6,325/2+126,50*0,92*0,10                "viz přílohy PD : D.1.3 a D.1.4</t>
  </si>
  <si>
    <t>-648048823</t>
  </si>
  <si>
    <t>16,008*1,900</t>
  </si>
  <si>
    <t>2041795088</t>
  </si>
  <si>
    <t xml:space="preserve">116,380*0,10+8,694+10,476            "viz položka 121151103 122251101 132251101</t>
  </si>
  <si>
    <t>-1950805007</t>
  </si>
  <si>
    <t xml:space="preserve">126,50*0,050       "viz přílohy PD : D.1.3 a D.1.4</t>
  </si>
  <si>
    <t>2134655256</t>
  </si>
  <si>
    <t>6,325/2/1,800</t>
  </si>
  <si>
    <t>1970494845</t>
  </si>
  <si>
    <t>38522897</t>
  </si>
  <si>
    <t xml:space="preserve">126,50*1,50                "viz přílohy PD : D.1.3 a D.1.4</t>
  </si>
  <si>
    <t>-173458875</t>
  </si>
  <si>
    <t>189,750*0,035*1,03</t>
  </si>
  <si>
    <t>271910777</t>
  </si>
  <si>
    <t>-534845636</t>
  </si>
  <si>
    <t xml:space="preserve">117,00                "viz přílohy PD : D.1.3</t>
  </si>
  <si>
    <t xml:space="preserve">-9,00                  "stavba zadavatele Vodovody a kanalizace Pardubice, a.s.</t>
  </si>
  <si>
    <t xml:space="preserve">4,10*0,50+10,60*0,50                "oprava podél obrubníků viz přílohy PD : C.3</t>
  </si>
  <si>
    <t xml:space="preserve">-3,00*0,50                "stavba zadavatele Vodovody a kanalizace Pardubice, a.s.</t>
  </si>
  <si>
    <t xml:space="preserve">14,50*0,40+126,50*0,18               "vodící proužky obrubníky viz přílohy PD : D.1.3</t>
  </si>
  <si>
    <t xml:space="preserve">-3,00*0,40-22,50*0,18                  "stavba zadavatele Vodovody a kanalizace Pardubice, a.s.</t>
  </si>
  <si>
    <t>220964652</t>
  </si>
  <si>
    <t xml:space="preserve">126,50*1,50*2                "viz přílohy PD : D.1.3 a D.1.4</t>
  </si>
  <si>
    <t>-1403276834</t>
  </si>
  <si>
    <t>1269770310</t>
  </si>
  <si>
    <t>-1005395106</t>
  </si>
  <si>
    <t>-1363753376</t>
  </si>
  <si>
    <t>34074010</t>
  </si>
  <si>
    <t xml:space="preserve">117,00                "viz přílohy PD : D.1.2</t>
  </si>
  <si>
    <t>113107151</t>
  </si>
  <si>
    <t>Odstranění podkladů nebo krytů strojně plochy jednotlivě přes 50 m2 do 200 m2 s přemístěním hmot na skládku na vzdálenost do 20 m nebo s naložením na dopravní prostředek z kameniva těženého, o tl. vrstvy do 100 mm</t>
  </si>
  <si>
    <t>-2131491826</t>
  </si>
  <si>
    <t>https://podminky.urs.cz/item/CS_URS_2025_01/113107151</t>
  </si>
  <si>
    <t>-113795837</t>
  </si>
  <si>
    <t xml:space="preserve">4,10*0,50+10,60*0,50                "viz přílohy PD : D.1.2</t>
  </si>
  <si>
    <t>-437363437</t>
  </si>
  <si>
    <t>-2019941963</t>
  </si>
  <si>
    <t xml:space="preserve">126,50                "viz přílohy PD : D.1.2</t>
  </si>
  <si>
    <t xml:space="preserve">-22,500                  "stavba zadavatele Vodovody a kanalizace Pardubice, a.s.</t>
  </si>
  <si>
    <t xml:space="preserve">4,00*2+10,50*2                "viz přílohy PD : D.1.2</t>
  </si>
  <si>
    <t xml:space="preserve">-3,00*2                  "stavba zadavatele Vodovody a kanalizace Pardubice, a.s.</t>
  </si>
  <si>
    <t>819834704</t>
  </si>
  <si>
    <t>564801111</t>
  </si>
  <si>
    <t>Podklad ze štěrkodrti ŠD s rozprostřením a zhutněním plochy přes 100 m2, po zhutnění tl. 30 mm</t>
  </si>
  <si>
    <t>1850561767</t>
  </si>
  <si>
    <t>https://podminky.urs.cz/item/CS_URS_2025_01/564801111</t>
  </si>
  <si>
    <t>1388848039</t>
  </si>
  <si>
    <t xml:space="preserve">5,850           "viz položka 577144031</t>
  </si>
  <si>
    <t>-2039610363</t>
  </si>
  <si>
    <t>5276377</t>
  </si>
  <si>
    <t>-1930580615</t>
  </si>
  <si>
    <t>301491237</t>
  </si>
  <si>
    <t xml:space="preserve">(117,00-(9,00-0,60-0,375)-8,50-6,00)*1,03             </t>
  </si>
  <si>
    <t>-417387295</t>
  </si>
  <si>
    <t>(8,50-1,50*0,40)*1,03</t>
  </si>
  <si>
    <t>1782303983</t>
  </si>
  <si>
    <t>(6,00-1,50*0,25)*1,03</t>
  </si>
  <si>
    <t>770289532</t>
  </si>
  <si>
    <t xml:space="preserve">8,50+6,00            "viz přílohy PD : D.1.3          </t>
  </si>
  <si>
    <t xml:space="preserve">-(0,60-0,375)                 "stavba zadavatele Vodovody a kanalizace Pardubice, a.s.</t>
  </si>
  <si>
    <t>938318623</t>
  </si>
  <si>
    <t xml:space="preserve">2,73+1,00+0,27+1,45+3,42+2,90+2,73               "viz přílohy PD : D.1.3</t>
  </si>
  <si>
    <t xml:space="preserve">-3,00                  "stavba zadavatele Vodovody a kanalizace Pardubice, a.s.</t>
  </si>
  <si>
    <t>1019345081</t>
  </si>
  <si>
    <t>-134035524</t>
  </si>
  <si>
    <t>-1575842487</t>
  </si>
  <si>
    <t>2,73+3,42+2,90+0,45</t>
  </si>
  <si>
    <t xml:space="preserve">-1,50                  "stavba zadavatele Vodovody a kanalizace Pardubice, a.s.</t>
  </si>
  <si>
    <t>1054471650</t>
  </si>
  <si>
    <t>2,00</t>
  </si>
  <si>
    <t xml:space="preserve">-1,00                  "stavba zadavatele Vodovody a kanalizace Pardubice, a.s.</t>
  </si>
  <si>
    <t>887590865</t>
  </si>
  <si>
    <t xml:space="preserve">-0,50                  "stavba zadavatele Vodovody a kanalizace Pardubice, a.s.</t>
  </si>
  <si>
    <t>-1100727735</t>
  </si>
  <si>
    <t>63748958</t>
  </si>
  <si>
    <t xml:space="preserve">1,81+8,71+13,76+14,12+1,00+3,00+1,00+20,73+54,60+5,74+2,03                "viz přílohy PD : D.1.3</t>
  </si>
  <si>
    <t xml:space="preserve">-22,50                  "stavba zadavatele Vodovody a kanalizace Pardubice, a.s.</t>
  </si>
  <si>
    <t>-984549533</t>
  </si>
  <si>
    <t>127,00</t>
  </si>
  <si>
    <t>-1066250863</t>
  </si>
  <si>
    <t xml:space="preserve">4,10+0,50*2+10,60+0,50                "viz přílohy PD : D.1.3</t>
  </si>
  <si>
    <t>1348844444</t>
  </si>
  <si>
    <t>1466536522</t>
  </si>
  <si>
    <t>75,355-27,540-26,035</t>
  </si>
  <si>
    <t>1653455145</t>
  </si>
  <si>
    <t>21,780*17</t>
  </si>
  <si>
    <t>-1441846390</t>
  </si>
  <si>
    <t>1386686568</t>
  </si>
  <si>
    <t>27,540*17</t>
  </si>
  <si>
    <t>1001754527</t>
  </si>
  <si>
    <t>-1183646770</t>
  </si>
  <si>
    <t>26,035*17</t>
  </si>
  <si>
    <t>-1992676110</t>
  </si>
  <si>
    <t>27,540+26,035</t>
  </si>
  <si>
    <t>980044311</t>
  </si>
  <si>
    <t>21,780-1,346</t>
  </si>
  <si>
    <t>329909343</t>
  </si>
  <si>
    <t>432729667</t>
  </si>
  <si>
    <t>49,480-1,757</t>
  </si>
  <si>
    <t>SO 03 - Chodník ulice Husova mezi křižovatkou s ulicí ČS Armády a se Smetanovou ulicí</t>
  </si>
  <si>
    <t xml:space="preserve">    11 - Přípravné a přidružené zemní práce</t>
  </si>
  <si>
    <t xml:space="preserve">    997 - Doprava suti a vybouraných hmot</t>
  </si>
  <si>
    <t>-1595500897</t>
  </si>
  <si>
    <t xml:space="preserve">102,100*0,42     "viz přílohy PD : D.1.3 a D.1.4</t>
  </si>
  <si>
    <t>-69453954</t>
  </si>
  <si>
    <t xml:space="preserve">102,100*0,25*(0,50+0,28)/2     "viz přílohy PD : D.1.3 a D.1.4</t>
  </si>
  <si>
    <t>-1323531147</t>
  </si>
  <si>
    <t xml:space="preserve">5,105/2*2+5,105/2+42,882*0,10     "viz položky 174151101 181351003</t>
  </si>
  <si>
    <t>769809201</t>
  </si>
  <si>
    <t xml:space="preserve">9,955-5,105/2     "viz položky 132251101 174151101</t>
  </si>
  <si>
    <t>-1514359050</t>
  </si>
  <si>
    <t>7,403*8</t>
  </si>
  <si>
    <t>-156620477</t>
  </si>
  <si>
    <t xml:space="preserve">5,105/2+5,105/2+42,882*0,10     "viz položky 174151101 181351003</t>
  </si>
  <si>
    <t>-288108955</t>
  </si>
  <si>
    <t>7,403*1,900</t>
  </si>
  <si>
    <t>1910062524</t>
  </si>
  <si>
    <t xml:space="preserve">42,882*0,10+9,955     "viz položky 121151103 132251101</t>
  </si>
  <si>
    <t>1198916295</t>
  </si>
  <si>
    <t xml:space="preserve">102,100*0,050                  "viz přílohy PD : D.1.3 a D.1.4</t>
  </si>
  <si>
    <t>1109798458</t>
  </si>
  <si>
    <t>5,105/2*1,800</t>
  </si>
  <si>
    <t>-1594404550</t>
  </si>
  <si>
    <t>386488591</t>
  </si>
  <si>
    <t xml:space="preserve">102,100*0,90     "viz přílohy PD : D.1.3 a D.1.4</t>
  </si>
  <si>
    <t>-291786996</t>
  </si>
  <si>
    <t>91,890*0,035*1,03</t>
  </si>
  <si>
    <t>115380790</t>
  </si>
  <si>
    <t>435518546</t>
  </si>
  <si>
    <t xml:space="preserve">90,50+2,00+2,00+1,60+1,05     "viz přílohy PD : D.1.3</t>
  </si>
  <si>
    <t xml:space="preserve">-1,75*1,30           "stavba zadavatele Vodovody a kanalizace Pardubice, a.s.</t>
  </si>
  <si>
    <t xml:space="preserve">(1,00+4,10+1,00)*0,50+(1,00+2,70+1,00)*0,50                 "viz přílohy PD : C.3</t>
  </si>
  <si>
    <t xml:space="preserve">-2,00*0,50          "stavba zadavatele Vodovody a kanalizace Pardubice, a.s.</t>
  </si>
  <si>
    <t xml:space="preserve">10,60*0,40+102,10*0,18                    "viz přílohy PD : D.1.3</t>
  </si>
  <si>
    <t xml:space="preserve">-2,00*0,40-2,25*0,18          "stavba zadavatele Vodovody a kanalizace Pardubice, a.s.</t>
  </si>
  <si>
    <t>475556349</t>
  </si>
  <si>
    <t xml:space="preserve">102,100*0,90*2     "viz přílohy PD : D.1.3 a D.1.4</t>
  </si>
  <si>
    <t>384002079</t>
  </si>
  <si>
    <t>66460240</t>
  </si>
  <si>
    <t>1398663584</t>
  </si>
  <si>
    <t>803042666</t>
  </si>
  <si>
    <t>Přípravné a přidružené zemní práce</t>
  </si>
  <si>
    <t>113106134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</si>
  <si>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</si>
  <si>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-1371326286</t>
  </si>
  <si>
    <t>https://podminky.urs.cz/item/CS_URS_2025_01/113106134</t>
  </si>
  <si>
    <t xml:space="preserve">14,00          "viz přílohy PD : C.3</t>
  </si>
  <si>
    <t>-1195544839</t>
  </si>
  <si>
    <t xml:space="preserve">83,15     "viz přílohy PD : C.3</t>
  </si>
  <si>
    <t>1113829079</t>
  </si>
  <si>
    <t xml:space="preserve">-1,75*0,90           "stavba zadavatele Vodovody a kanalizace Pardubice, a.s.</t>
  </si>
  <si>
    <t>1692782336</t>
  </si>
  <si>
    <t>1768796626</t>
  </si>
  <si>
    <t>-1378069289</t>
  </si>
  <si>
    <t xml:space="preserve">2,41+6,65+11,03+12,25+9,22+11,71+0,24+5,75+11,07+12,30+9,33+10,07     "viz přílohy PD : C.3</t>
  </si>
  <si>
    <t xml:space="preserve">-(1,30+0,95)           "stavba zadavatele Vodovody a kanalizace Pardubice, a.s.</t>
  </si>
  <si>
    <t xml:space="preserve">(1,00+4,00+1,00)*2+(1,00+2,60+1,00)*2                    "viz přílohy PD : C.3</t>
  </si>
  <si>
    <t xml:space="preserve">-2,00*2           "stavba zadavatele Vodovody a kanalizace Pardubice, a.s.</t>
  </si>
  <si>
    <t>529676470</t>
  </si>
  <si>
    <t>-1969342384</t>
  </si>
  <si>
    <t xml:space="preserve">4,40                 "viz položka 577144031</t>
  </si>
  <si>
    <t>-387526348</t>
  </si>
  <si>
    <t>-1961750627</t>
  </si>
  <si>
    <t>490199518</t>
  </si>
  <si>
    <t>1881540557</t>
  </si>
  <si>
    <t>(94,875-5,075-3,70)*1,03</t>
  </si>
  <si>
    <t>456719992</t>
  </si>
  <si>
    <t xml:space="preserve">(2,00+2,00+1,60+1,05)*1,03     "viz přílohy PD : D.1.3</t>
  </si>
  <si>
    <t xml:space="preserve">-(1,75*1,30-0,70)*1,03           "stavba zadavatele Vodovody a kanalizace Pardubice, a.s.</t>
  </si>
  <si>
    <t>1556327752</t>
  </si>
  <si>
    <t>(2,80+1,60)*1,03</t>
  </si>
  <si>
    <t xml:space="preserve">-0,70*1,03          "stavba zadavatele Vodovody a kanalizace Pardubice, a.s.</t>
  </si>
  <si>
    <t>-1064014905</t>
  </si>
  <si>
    <t xml:space="preserve">2,00+2,00+1,60+1,05+2,80+1,60  </t>
  </si>
  <si>
    <t xml:space="preserve">-1,75*1,30          "stavba zadavatele Vodovody a kanalizace Pardubice, a.s.</t>
  </si>
  <si>
    <t>1676607784</t>
  </si>
  <si>
    <t xml:space="preserve">1,00+4,00+1,00+1,00+2,60+1,00                    "viz přílohy PD : D.1.3</t>
  </si>
  <si>
    <t xml:space="preserve">-2,00          "stavba zadavatele Vodovody a kanalizace Pardubice, a.s.</t>
  </si>
  <si>
    <t>2090496528</t>
  </si>
  <si>
    <t>2134725562</t>
  </si>
  <si>
    <t>175051057</t>
  </si>
  <si>
    <t xml:space="preserve">7,00                "viz přílohy PD : D.1.3</t>
  </si>
  <si>
    <t xml:space="preserve">-1,00          "stavba zadavatele Vodovody a kanalizace Pardubice, a.s.</t>
  </si>
  <si>
    <t>245729729</t>
  </si>
  <si>
    <t xml:space="preserve">4,00                "viz přílohy PD : D.1.3</t>
  </si>
  <si>
    <t>1583665936</t>
  </si>
  <si>
    <t xml:space="preserve">2,41+6,65+11,03+12,25+9,22+11,71+0,24+5,75+11,07+12,30+9,33+10,07+0,07     "viz přílohy PD : D.1.3</t>
  </si>
  <si>
    <t>-62109333</t>
  </si>
  <si>
    <t>1931124811</t>
  </si>
  <si>
    <t xml:space="preserve">1,00+4,10+1,00+0,50*2+1,00+2,70+1,00+0,50                "viz přílohy PD : D.1.3</t>
  </si>
  <si>
    <t>-1149130978</t>
  </si>
  <si>
    <t xml:space="preserve">1,00+4,10+1,00+0,50*2+1,00+2,70+1,00+0,50                "viz přílohy PD : C3</t>
  </si>
  <si>
    <t>Doprava suti a vybouraných hmot</t>
  </si>
  <si>
    <t>-240833210</t>
  </si>
  <si>
    <t>64,688-24,263-23,981</t>
  </si>
  <si>
    <t>1480399317</t>
  </si>
  <si>
    <t>16,444*17</t>
  </si>
  <si>
    <t>668940803</t>
  </si>
  <si>
    <t>3,640+20,623</t>
  </si>
  <si>
    <t>-1382463327</t>
  </si>
  <si>
    <t>24,263*17</t>
  </si>
  <si>
    <t>-1508909732</t>
  </si>
  <si>
    <t>1113993464</t>
  </si>
  <si>
    <t>23,981*17</t>
  </si>
  <si>
    <t>-2112086451</t>
  </si>
  <si>
    <t>24,263+23,981</t>
  </si>
  <si>
    <t>-1025487517</t>
  </si>
  <si>
    <t>64,688-48,244-1,012</t>
  </si>
  <si>
    <t>-1918470396</t>
  </si>
  <si>
    <t>1704200832</t>
  </si>
  <si>
    <t>47,531-4,595</t>
  </si>
  <si>
    <t>SO 04 - Chodník ulice Husova od MŠ k č.p. 160</t>
  </si>
  <si>
    <t>644167608</t>
  </si>
  <si>
    <t xml:space="preserve">125,890+114,000+35,610                "viz položky 596211110 596211112 596211210</t>
  </si>
  <si>
    <t xml:space="preserve">167,00*0,90             "obrubníky, vodící proužky, asfaltové vrstvy</t>
  </si>
  <si>
    <t>-592838044</t>
  </si>
  <si>
    <t xml:space="preserve">121,00+22,50+24,50+26,50+39,50+21,50                      "viz přílohy PD : C.3</t>
  </si>
  <si>
    <t xml:space="preserve">4,00+6,50+4,50+6,00+4,00                       "viz přílohy PD : C.3</t>
  </si>
  <si>
    <t xml:space="preserve">2,00+3,00+2,00+3,00+2,50                        "varovný pás</t>
  </si>
  <si>
    <t xml:space="preserve">-3,50*5        "stavba zadavatele Vodovody a kanalizace Pardubice, a.s.</t>
  </si>
  <si>
    <t xml:space="preserve">275,50*0,20-3,870                        "20% plochy</t>
  </si>
  <si>
    <t>2046541657</t>
  </si>
  <si>
    <t xml:space="preserve">-51,230-3,870-15,480                "viz položky 113106121 113106161 113106185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</si>
  <si>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</si>
  <si>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</si>
  <si>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1013175109</t>
  </si>
  <si>
    <t>https://podminky.urs.cz/item/CS_URS_2025_01/113106161</t>
  </si>
  <si>
    <t xml:space="preserve">(5,40*1,50+3,80*1,50+3,70*1,50)*0,20            "20% plochy</t>
  </si>
  <si>
    <t>113106185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</si>
  <si>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</si>
  <si>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-118017111</t>
  </si>
  <si>
    <t>https://podminky.urs.cz/item/CS_URS_2025_01/113106185</t>
  </si>
  <si>
    <t xml:space="preserve">(5,40*1,50+3,80*1,50+3,70*1,50)*0,80            "80% plochy</t>
  </si>
  <si>
    <t>113107211</t>
  </si>
  <si>
    <t>Odstranění podkladů nebo krytů strojně plochy jednotlivě přes 200 m2 s přemístěním hmot na skládku na vzdálenost do 20 m nebo s naložením na dopravní prostředek z kameniva těženého, o tl. vrstvy do 100 mm</t>
  </si>
  <si>
    <t>401727767</t>
  </si>
  <si>
    <t>https://podminky.urs.cz/item/CS_URS_2025_01/113107211</t>
  </si>
  <si>
    <t>113107161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</si>
  <si>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</si>
  <si>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-1888620370</t>
  </si>
  <si>
    <t>https://podminky.urs.cz/item/CS_URS_2025_01/113107161</t>
  </si>
  <si>
    <t xml:space="preserve">177,00*0,50              "viz přílohy PD : C.3</t>
  </si>
  <si>
    <t xml:space="preserve">-2,00*0,50*5           "stavba zadavatele Vodovody a kanalizace Pardubice, a.s.</t>
  </si>
  <si>
    <t>1072313203</t>
  </si>
  <si>
    <t>488575159</t>
  </si>
  <si>
    <t xml:space="preserve">4,00           "obrubníky</t>
  </si>
  <si>
    <t xml:space="preserve">-2,00           "stavba zadavatele Vodovody a kanalizace Pardubice, a.s.</t>
  </si>
  <si>
    <t>viz přílohy PD : C.3</t>
  </si>
  <si>
    <t>-1827859439</t>
  </si>
  <si>
    <t xml:space="preserve"> 85,00-4,00           "obrubníky</t>
  </si>
  <si>
    <t xml:space="preserve">177,00                 "vodící proužek</t>
  </si>
  <si>
    <t xml:space="preserve">-2,00*5           "stavba zadavatele Vodovody a kanalizace Pardubice, a.s.</t>
  </si>
  <si>
    <t>-1046257772</t>
  </si>
  <si>
    <t xml:space="preserve">92,00             "viz přílohy PD : D.1.3</t>
  </si>
  <si>
    <t xml:space="preserve">-2,00*3           "stavba zadavatele Vodovody a kanalizace Pardubice, a.s.</t>
  </si>
  <si>
    <t>813654129</t>
  </si>
  <si>
    <t xml:space="preserve">177,00*0,50              "oprava podél obrubníků viz přílohy PD : C.3</t>
  </si>
  <si>
    <t>-1606628440</t>
  </si>
  <si>
    <t xml:space="preserve">83,500       "viz položka 577144031 </t>
  </si>
  <si>
    <t>-1449434122</t>
  </si>
  <si>
    <t>1003734788</t>
  </si>
  <si>
    <t>574427320</t>
  </si>
  <si>
    <t xml:space="preserve">22,50+24,50+26,50+39,50+21,50                      "viz přílohy PD : C.3</t>
  </si>
  <si>
    <t xml:space="preserve">-3,50*2-(3,50-1,10*1,10-1,70*0,40)    "stavba zadavatele Vodovody a kanalizace Pardubice, a.s.</t>
  </si>
  <si>
    <t>1502707386</t>
  </si>
  <si>
    <t xml:space="preserve">121,00                       "viz přílohy PD : C.3</t>
  </si>
  <si>
    <t xml:space="preserve">-3,50*2           "stavba zadavatele Vodovody a kanalizace Pardubice, a.s.</t>
  </si>
  <si>
    <t>-819345215</t>
  </si>
  <si>
    <t>125,890*1,03+(114,000-0,50)*1,02</t>
  </si>
  <si>
    <t>-422890980</t>
  </si>
  <si>
    <t>596211114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</si>
  <si>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</si>
  <si>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759200853</t>
  </si>
  <si>
    <t>https://podminky.urs.cz/item/CS_URS_2025_01/596211114</t>
  </si>
  <si>
    <t>1502083864</t>
  </si>
  <si>
    <t xml:space="preserve">-1,10*1,10-1,70*0,40        "stavba zadavatele Vodovody a kanalizace Pardubice, a.s.</t>
  </si>
  <si>
    <t>-928469947</t>
  </si>
  <si>
    <t>25,00-(3,50+5,50+2,40+5,00+4,20)*0,25</t>
  </si>
  <si>
    <t xml:space="preserve">-1,10*1,10        "stavba zadavatele Vodovody a kanalizace Pardubice, a.s.</t>
  </si>
  <si>
    <t>18,640*1,03</t>
  </si>
  <si>
    <t>40251334</t>
  </si>
  <si>
    <t xml:space="preserve">12,50*1,03                       "varovný pás</t>
  </si>
  <si>
    <t xml:space="preserve">-1,70*0,40*1,03        "stavba zadavatele Vodovody a kanalizace Pardubice, a.s.</t>
  </si>
  <si>
    <t>dlažba skladebná betonová 200x200mm tl 80mm barevná</t>
  </si>
  <si>
    <t>-773159176</t>
  </si>
  <si>
    <t>(4,70+0,65*2)*0,25+(6,70+0,65*2)*0,25+(4,70+0,65*2)*0,25+(6,20+0,65*2)*0,25</t>
  </si>
  <si>
    <t>(5,70+0,65*2)*0,25</t>
  </si>
  <si>
    <t xml:space="preserve">-(1,70+0,65)*0,25        "stavba zadavatele Vodovody a kanalizace Pardubice, a.s.</t>
  </si>
  <si>
    <t>8,037*1,03</t>
  </si>
  <si>
    <t>1802521633</t>
  </si>
  <si>
    <t>12,50-1,70*0,40+8,037</t>
  </si>
  <si>
    <t>-466371438</t>
  </si>
  <si>
    <t xml:space="preserve">177,00             "viz přílohy PD : D.1.3</t>
  </si>
  <si>
    <t xml:space="preserve">-2,00*5      "stavba zadavatele Vodovody a kanalizace Pardubice, a.s.</t>
  </si>
  <si>
    <t>-335366322</t>
  </si>
  <si>
    <t>2007502605</t>
  </si>
  <si>
    <t>1201634703</t>
  </si>
  <si>
    <t>177,00-4,00-20,00-2,00-11,00</t>
  </si>
  <si>
    <t xml:space="preserve">-(2,00*5-0,50-1,00-0,50-2,00)      "stavba zadavatele Vodovody a kanalizace Pardubice, a.s.</t>
  </si>
  <si>
    <t>489299159</t>
  </si>
  <si>
    <t>4,00</t>
  </si>
  <si>
    <t xml:space="preserve">-0,50     "stavba zadavatele Vodovody a kanalizace Pardubice, a.s.</t>
  </si>
  <si>
    <t>-273987003</t>
  </si>
  <si>
    <t xml:space="preserve">3,00+5,00+3,00+5,00+4,00                     "viz přílohy PD : C.3</t>
  </si>
  <si>
    <t xml:space="preserve">-1,00      "stavba zadavatele Vodovody a kanalizace Pardubice, a.s.</t>
  </si>
  <si>
    <t>1645935581</t>
  </si>
  <si>
    <t xml:space="preserve">0,50+0,50+0,50+0,50                    "viz přílohy PD : C.3</t>
  </si>
  <si>
    <t xml:space="preserve">-0,50      "stavba zadavatele Vodovody a kanalizace Pardubice, a.s.</t>
  </si>
  <si>
    <t>-1751831608</t>
  </si>
  <si>
    <t xml:space="preserve">1,00*2*5+1,00                           "viz přílohy PD : C.3</t>
  </si>
  <si>
    <t xml:space="preserve">-2,00      "stavba zadavatele Vodovody a kanalizace Pardubice, a.s.</t>
  </si>
  <si>
    <t>-1579995701</t>
  </si>
  <si>
    <t xml:space="preserve">177,00+0,50*2               "viz přílohy PD : C.3</t>
  </si>
  <si>
    <t xml:space="preserve">-2,00*5            "stavba zadavatele Vodovody a kanalizace Pardubice, a.s.</t>
  </si>
  <si>
    <t>1045558678</t>
  </si>
  <si>
    <t>1773004218</t>
  </si>
  <si>
    <t>215,400-71,511-60,900</t>
  </si>
  <si>
    <t>-270001928</t>
  </si>
  <si>
    <t>82,989*17</t>
  </si>
  <si>
    <t>1516471278</t>
  </si>
  <si>
    <t>13,064+52,255+1,238+4,954</t>
  </si>
  <si>
    <t>-1645745294</t>
  </si>
  <si>
    <t>(13,064+52,255)*17+(1,238+4,954)*4</t>
  </si>
  <si>
    <t>-1764059583</t>
  </si>
  <si>
    <t>0,580+50,430+9,890</t>
  </si>
  <si>
    <t>-1164203365</t>
  </si>
  <si>
    <t>(0,580+50,430)*17+9,890*4</t>
  </si>
  <si>
    <t>-243543455</t>
  </si>
  <si>
    <t>13,064+52,255+0,580+50,430</t>
  </si>
  <si>
    <t>3420028</t>
  </si>
  <si>
    <t>-677564088</t>
  </si>
  <si>
    <t>400948308</t>
  </si>
  <si>
    <t>VON - Vedlejší a ostatní náklady stavby</t>
  </si>
  <si>
    <t>VRN - Vedlejší rozpočtové náklady</t>
  </si>
  <si>
    <t xml:space="preserve">    O02 - Ostatní náklady</t>
  </si>
  <si>
    <t xml:space="preserve">    0 - Vedlejší rozpočtové náklady</t>
  </si>
  <si>
    <t>VRN</t>
  </si>
  <si>
    <t>Vedlejší rozpočtové náklady</t>
  </si>
  <si>
    <t>O02</t>
  </si>
  <si>
    <t>Ostatní náklady</t>
  </si>
  <si>
    <t>0330021X2</t>
  </si>
  <si>
    <t>Vytyčení podzemních sítí od jejich správců</t>
  </si>
  <si>
    <t>soubor</t>
  </si>
  <si>
    <t>1024</t>
  </si>
  <si>
    <t>580631252</t>
  </si>
  <si>
    <t>0330020X1</t>
  </si>
  <si>
    <t>Inženýrské sítě stávající Náklady na seznámení se s rozmístěním a trasou stávajících známých inženýrských sítí na staveništi a přilehlých pozemcích dotčených prováděním díla nebo ochrana tak, aby v průběhu provádění díla nedošlo k jejich poškození včetně zpětného protokolárního předání jejich správcům a dodržování všech podmínek správců nebo vlastníků těchto sítí.</t>
  </si>
  <si>
    <t>-1836348345</t>
  </si>
  <si>
    <t>0132531X4</t>
  </si>
  <si>
    <t>Geodetické práce před výstavbou vytyčení bodů objektů</t>
  </si>
  <si>
    <t>916589330</t>
  </si>
  <si>
    <t>011514X10</t>
  </si>
  <si>
    <t>Činnost geologa - ověření geologických poměrů předpokládaných v PD po provedení zemních prací a rozkrytí konstrukcí</t>
  </si>
  <si>
    <t>hodina</t>
  </si>
  <si>
    <t>66495270</t>
  </si>
  <si>
    <t>0132541X3</t>
  </si>
  <si>
    <t>Geodetické zaměření skutečného provedení všech objektů stavby zhotovení geometrického plánu pro zřízení věcného břemene</t>
  </si>
  <si>
    <t>154820088</t>
  </si>
  <si>
    <t>013254X00</t>
  </si>
  <si>
    <t>Vypracování projektové dokumentace skutečného provedení stavby ve třech vyhotoveních v grafické (tištěné) podobě a jednou elektronická verze v digitální podobě v požadovaných formátech veškeré změny provedení stavby proti původnímu projektu zapracováné do této dokumentace v souladu se zákonem č. 283/2021 Sb. a vyhlášky č. 405/2017 Sb. o dokumentaci staveb ve znění pozdějších předpisů</t>
  </si>
  <si>
    <t>1887104183</t>
  </si>
  <si>
    <t>0430021X1</t>
  </si>
  <si>
    <t>Vypracování kontrolního a zkušebního plánu na každý stavební nebo inženýrský objekt</t>
  </si>
  <si>
    <t>-141270978</t>
  </si>
  <si>
    <t>0430020X1</t>
  </si>
  <si>
    <t>Atesty a doklady o provedení díla a použitých materiálech, komplexní a technologické zkoušky dle příslušných ČSN v návaznosti na kontrolní a zkušební plán na každý stavební nebo inženýrský objekt</t>
  </si>
  <si>
    <t>-2137124174</t>
  </si>
  <si>
    <t>011514X09</t>
  </si>
  <si>
    <t>Hutnící statické zkoušky</t>
  </si>
  <si>
    <t>-1381974185</t>
  </si>
  <si>
    <t>0132740X1</t>
  </si>
  <si>
    <t>Fotodokumentace prováděného díla náklady na zajištění průběžné fotodokumentace provádění díla a zejména částí stavby a konstrukcí před jejich zakrytím předané zhotovitelem objednateli v 1 digitálním vyhotovení</t>
  </si>
  <si>
    <t>-2075186405</t>
  </si>
  <si>
    <t>049004X009</t>
  </si>
  <si>
    <t>Provozně technické zabezpečení stavby zábory veřejného prostranství informování vlastníků sousedních nemovitostí aktualizace stávajících vyjádření DOSS a vlastníků sítí</t>
  </si>
  <si>
    <t>1965167079</t>
  </si>
  <si>
    <t>049003X008</t>
  </si>
  <si>
    <t>Náklady spojené s vyřízením požadavků orgánů a organizací nutných před započetím výstavby</t>
  </si>
  <si>
    <t>753849083</t>
  </si>
  <si>
    <t>0300010X1</t>
  </si>
  <si>
    <t xml:space="preserve">Vybudování, provoz, údržba a odstranění zařízení staveniště v souladu s platnými právními předpisy včetně případného zajištění ohlášení dle zákona č. 283/2021 Sb. o územním plánování a stavebním řádu (stavební zákon) ve znění pozdějších předpisů, zřízení staveništních přípojek energií (vody a energie), jejich měření, provoz, údržba, úhrada a likvidace, opatření pro bezpečný pohyb chodců a přístupu do jednotlivých objektů, zajištění případného zimního opatření, náklady na úpravu povrchů po odstranění zařízení staveniště a úklid ploch, na kterých bylo zařízení staveniště provozováno, dodávka, skladování, správa, zabudování a montáž veškerých dílů a materiálů a zařízení týkající se veřejné zakázky, vybavení objektů zařízení staveniště a odstranění objektů zařízení staveniště včetně odvozu, náklady na střežení, vhodné zabezpečení staveniště a zajištění staveniště proti přístupu nepovolaných osob
</t>
  </si>
  <si>
    <t>-514463661</t>
  </si>
  <si>
    <t>0345030X01</t>
  </si>
  <si>
    <t>Informační tabule 1 000 mm x 1 500 mm včetně konstrukce pro upevnění tabule a odstranění tabule po dokončení díla</t>
  </si>
  <si>
    <t>1559214235</t>
  </si>
  <si>
    <t>041403001</t>
  </si>
  <si>
    <t>Zajištění stavby dočasná dopravní opatření</t>
  </si>
  <si>
    <t>1184734662</t>
  </si>
  <si>
    <t>0600010X2</t>
  </si>
  <si>
    <t>Územní vlivy</t>
  </si>
  <si>
    <t>-715052778</t>
  </si>
  <si>
    <t>0700010X4</t>
  </si>
  <si>
    <t>Provozní vlivy</t>
  </si>
  <si>
    <t>1368887045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</si>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</sst>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6D180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5" borderId="23" xfId="0" applyFont="1" applyFill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001102" TargetMode="External" /><Relationship Id="rId2" Type="http://schemas.openxmlformats.org/officeDocument/2006/relationships/hyperlink" Target="https://podminky.urs.cz/item/CS_URS_2025_01/115101201" TargetMode="External" /><Relationship Id="rId3" Type="http://schemas.openxmlformats.org/officeDocument/2006/relationships/hyperlink" Target="https://podminky.urs.cz/item/CS_URS_2025_01/119001401" TargetMode="External" /><Relationship Id="rId4" Type="http://schemas.openxmlformats.org/officeDocument/2006/relationships/hyperlink" Target="https://podminky.urs.cz/item/CS_URS_2025_01/119001405" TargetMode="External" /><Relationship Id="rId5" Type="http://schemas.openxmlformats.org/officeDocument/2006/relationships/hyperlink" Target="https://podminky.urs.cz/item/CS_URS_2025_01/119001421" TargetMode="External" /><Relationship Id="rId6" Type="http://schemas.openxmlformats.org/officeDocument/2006/relationships/hyperlink" Target="https://podminky.urs.cz/item/CS_URS_2025_01/121112004" TargetMode="External" /><Relationship Id="rId7" Type="http://schemas.openxmlformats.org/officeDocument/2006/relationships/hyperlink" Target="https://podminky.urs.cz/item/CS_URS_2025_01/121151104" TargetMode="External" /><Relationship Id="rId8" Type="http://schemas.openxmlformats.org/officeDocument/2006/relationships/hyperlink" Target="https://podminky.urs.cz/item/CS_URS_2025_01/132212221" TargetMode="External" /><Relationship Id="rId9" Type="http://schemas.openxmlformats.org/officeDocument/2006/relationships/hyperlink" Target="https://podminky.urs.cz/item/CS_URS_2025_01/132254204" TargetMode="External" /><Relationship Id="rId10" Type="http://schemas.openxmlformats.org/officeDocument/2006/relationships/hyperlink" Target="https://podminky.urs.cz/item/CS_URS_2025_01/132312221" TargetMode="External" /><Relationship Id="rId11" Type="http://schemas.openxmlformats.org/officeDocument/2006/relationships/hyperlink" Target="https://podminky.urs.cz/item/CS_URS_2025_01/132354204" TargetMode="External" /><Relationship Id="rId12" Type="http://schemas.openxmlformats.org/officeDocument/2006/relationships/hyperlink" Target="https://podminky.urs.cz/item/CS_URS_2025_01/139001101" TargetMode="External" /><Relationship Id="rId13" Type="http://schemas.openxmlformats.org/officeDocument/2006/relationships/hyperlink" Target="https://podminky.urs.cz/item/CS_URS_2025_01/141721211" TargetMode="External" /><Relationship Id="rId14" Type="http://schemas.openxmlformats.org/officeDocument/2006/relationships/hyperlink" Target="https://podminky.urs.cz/item/CS_URS_2025_01/141721213" TargetMode="External" /><Relationship Id="rId15" Type="http://schemas.openxmlformats.org/officeDocument/2006/relationships/hyperlink" Target="https://podminky.urs.cz/item/CS_URS_2025_01/141721214" TargetMode="External" /><Relationship Id="rId16" Type="http://schemas.openxmlformats.org/officeDocument/2006/relationships/hyperlink" Target="https://podminky.urs.cz/item/CS_URS_2025_01/141721255" TargetMode="External" /><Relationship Id="rId17" Type="http://schemas.openxmlformats.org/officeDocument/2006/relationships/hyperlink" Target="https://podminky.urs.cz/item/CS_URS_2025_01/151101101" TargetMode="External" /><Relationship Id="rId18" Type="http://schemas.openxmlformats.org/officeDocument/2006/relationships/hyperlink" Target="https://podminky.urs.cz/item/CS_URS_2025_01/151101111" TargetMode="External" /><Relationship Id="rId19" Type="http://schemas.openxmlformats.org/officeDocument/2006/relationships/hyperlink" Target="https://podminky.urs.cz/item/CS_URS_2025_01/151201102" TargetMode="External" /><Relationship Id="rId20" Type="http://schemas.openxmlformats.org/officeDocument/2006/relationships/hyperlink" Target="https://podminky.urs.cz/item/CS_URS_2025_01/151201112" TargetMode="External" /><Relationship Id="rId21" Type="http://schemas.openxmlformats.org/officeDocument/2006/relationships/hyperlink" Target="https://podminky.urs.cz/item/CS_URS_2025_01/162351103" TargetMode="External" /><Relationship Id="rId22" Type="http://schemas.openxmlformats.org/officeDocument/2006/relationships/hyperlink" Target="https://podminky.urs.cz/item/CS_URS_2025_01/162751114" TargetMode="External" /><Relationship Id="rId23" Type="http://schemas.openxmlformats.org/officeDocument/2006/relationships/hyperlink" Target="https://podminky.urs.cz/item/CS_URS_2025_01/162751134" TargetMode="External" /><Relationship Id="rId24" Type="http://schemas.openxmlformats.org/officeDocument/2006/relationships/hyperlink" Target="https://podminky.urs.cz/item/CS_URS_2025_01/167151101" TargetMode="External" /><Relationship Id="rId25" Type="http://schemas.openxmlformats.org/officeDocument/2006/relationships/hyperlink" Target="https://podminky.urs.cz/item/CS_URS_2025_01/171201231" TargetMode="External" /><Relationship Id="rId26" Type="http://schemas.openxmlformats.org/officeDocument/2006/relationships/hyperlink" Target="https://podminky.urs.cz/item/CS_URS_2025_01/171251201" TargetMode="External" /><Relationship Id="rId27" Type="http://schemas.openxmlformats.org/officeDocument/2006/relationships/hyperlink" Target="https://podminky.urs.cz/item/CS_URS_2025_01/174151101" TargetMode="External" /><Relationship Id="rId28" Type="http://schemas.openxmlformats.org/officeDocument/2006/relationships/hyperlink" Target="https://podminky.urs.cz/item/CS_URS_2025_01/175151101" TargetMode="External" /><Relationship Id="rId29" Type="http://schemas.openxmlformats.org/officeDocument/2006/relationships/hyperlink" Target="https://podminky.urs.cz/item/CS_URS_2025_01/181411131" TargetMode="External" /><Relationship Id="rId30" Type="http://schemas.openxmlformats.org/officeDocument/2006/relationships/hyperlink" Target="https://podminky.urs.cz/item/CS_URS_2025_01/181951111" TargetMode="External" /><Relationship Id="rId31" Type="http://schemas.openxmlformats.org/officeDocument/2006/relationships/hyperlink" Target="https://podminky.urs.cz/item/CS_URS_2025_01/182351024" TargetMode="External" /><Relationship Id="rId32" Type="http://schemas.openxmlformats.org/officeDocument/2006/relationships/hyperlink" Target="https://podminky.urs.cz/item/CS_URS_2025_01/183403153" TargetMode="External" /><Relationship Id="rId33" Type="http://schemas.openxmlformats.org/officeDocument/2006/relationships/hyperlink" Target="https://podminky.urs.cz/item/CS_URS_2025_01/183403161" TargetMode="External" /><Relationship Id="rId34" Type="http://schemas.openxmlformats.org/officeDocument/2006/relationships/hyperlink" Target="https://podminky.urs.cz/item/CS_URS_2025_01/184813511" TargetMode="External" /><Relationship Id="rId35" Type="http://schemas.openxmlformats.org/officeDocument/2006/relationships/hyperlink" Target="https://podminky.urs.cz/item/CS_URS_2025_01/184813521" TargetMode="External" /><Relationship Id="rId36" Type="http://schemas.openxmlformats.org/officeDocument/2006/relationships/hyperlink" Target="https://podminky.urs.cz/item/CS_URS_2025_01/451572111" TargetMode="External" /><Relationship Id="rId37" Type="http://schemas.openxmlformats.org/officeDocument/2006/relationships/hyperlink" Target="https://podminky.urs.cz/item/CS_URS_2025_01/452141211" TargetMode="External" /><Relationship Id="rId38" Type="http://schemas.openxmlformats.org/officeDocument/2006/relationships/hyperlink" Target="https://podminky.urs.cz/item/CS_URS_2025_01/452141221" TargetMode="External" /><Relationship Id="rId39" Type="http://schemas.openxmlformats.org/officeDocument/2006/relationships/hyperlink" Target="https://podminky.urs.cz/item/CS_URS_2025_01/452313162" TargetMode="External" /><Relationship Id="rId40" Type="http://schemas.openxmlformats.org/officeDocument/2006/relationships/hyperlink" Target="https://podminky.urs.cz/item/CS_URS_2025_01/452353111" TargetMode="External" /><Relationship Id="rId41" Type="http://schemas.openxmlformats.org/officeDocument/2006/relationships/hyperlink" Target="https://podminky.urs.cz/item/CS_URS_2025_01/452353112" TargetMode="External" /><Relationship Id="rId42" Type="http://schemas.openxmlformats.org/officeDocument/2006/relationships/hyperlink" Target="https://podminky.urs.cz/item/CS_URS_2025_01/850265121" TargetMode="External" /><Relationship Id="rId43" Type="http://schemas.openxmlformats.org/officeDocument/2006/relationships/hyperlink" Target="https://podminky.urs.cz/item/CS_URS_2025_01/852242122" TargetMode="External" /><Relationship Id="rId44" Type="http://schemas.openxmlformats.org/officeDocument/2006/relationships/hyperlink" Target="https://podminky.urs.cz/item/CS_URS_2025_01/857242122" TargetMode="External" /><Relationship Id="rId45" Type="http://schemas.openxmlformats.org/officeDocument/2006/relationships/hyperlink" Target="https://podminky.urs.cz/item/CS_URS_2025_01/857243131" TargetMode="External" /><Relationship Id="rId46" Type="http://schemas.openxmlformats.org/officeDocument/2006/relationships/hyperlink" Target="https://podminky.urs.cz/item/CS_URS_2025_01/857352122" TargetMode="External" /><Relationship Id="rId47" Type="http://schemas.openxmlformats.org/officeDocument/2006/relationships/hyperlink" Target="https://podminky.urs.cz/item/CS_URS_2025_01/857353131" TargetMode="External" /><Relationship Id="rId48" Type="http://schemas.openxmlformats.org/officeDocument/2006/relationships/hyperlink" Target="https://podminky.urs.cz/item/CS_URS_2025_01/871161141" TargetMode="External" /><Relationship Id="rId49" Type="http://schemas.openxmlformats.org/officeDocument/2006/relationships/hyperlink" Target="https://podminky.urs.cz/item/CS_URS_2025_01/871211141" TargetMode="External" /><Relationship Id="rId50" Type="http://schemas.openxmlformats.org/officeDocument/2006/relationships/hyperlink" Target="https://podminky.urs.cz/item/CS_URS_2025_01/871241141" TargetMode="External" /><Relationship Id="rId51" Type="http://schemas.openxmlformats.org/officeDocument/2006/relationships/hyperlink" Target="https://podminky.urs.cz/item/CS_URS_2025_01/871271141" TargetMode="External" /><Relationship Id="rId52" Type="http://schemas.openxmlformats.org/officeDocument/2006/relationships/hyperlink" Target="https://podminky.urs.cz/item/CS_URS_2025_01/871321141" TargetMode="External" /><Relationship Id="rId53" Type="http://schemas.openxmlformats.org/officeDocument/2006/relationships/hyperlink" Target="https://podminky.urs.cz/item/CS_URS_2025_01/871351142" TargetMode="External" /><Relationship Id="rId54" Type="http://schemas.openxmlformats.org/officeDocument/2006/relationships/hyperlink" Target="https://podminky.urs.cz/item/CS_URS_2025_01/877161218" TargetMode="External" /><Relationship Id="rId55" Type="http://schemas.openxmlformats.org/officeDocument/2006/relationships/hyperlink" Target="https://podminky.urs.cz/item/CS_URS_2025_01/877162001" TargetMode="External" /><Relationship Id="rId56" Type="http://schemas.openxmlformats.org/officeDocument/2006/relationships/hyperlink" Target="https://podminky.urs.cz/item/CS_URS_2025_01/877211218" TargetMode="External" /><Relationship Id="rId57" Type="http://schemas.openxmlformats.org/officeDocument/2006/relationships/hyperlink" Target="https://podminky.urs.cz/item/CS_URS_2025_01/877212001" TargetMode="External" /><Relationship Id="rId58" Type="http://schemas.openxmlformats.org/officeDocument/2006/relationships/hyperlink" Target="https://podminky.urs.cz/item/CS_URS_2025_01/877241201" TargetMode="External" /><Relationship Id="rId59" Type="http://schemas.openxmlformats.org/officeDocument/2006/relationships/hyperlink" Target="https://podminky.urs.cz/item/CS_URS_2025_01/877241210" TargetMode="External" /><Relationship Id="rId60" Type="http://schemas.openxmlformats.org/officeDocument/2006/relationships/hyperlink" Target="https://podminky.urs.cz/item/CS_URS_2025_01/877251126" TargetMode="External" /><Relationship Id="rId61" Type="http://schemas.openxmlformats.org/officeDocument/2006/relationships/hyperlink" Target="https://podminky.urs.cz/item/CS_URS_2025_01/877251127" TargetMode="External" /><Relationship Id="rId62" Type="http://schemas.openxmlformats.org/officeDocument/2006/relationships/hyperlink" Target="https://podminky.urs.cz/item/CS_URS_2025_01/877251201" TargetMode="External" /><Relationship Id="rId63" Type="http://schemas.openxmlformats.org/officeDocument/2006/relationships/hyperlink" Target="https://podminky.urs.cz/item/CS_URS_2025_01/877251210" TargetMode="External" /><Relationship Id="rId64" Type="http://schemas.openxmlformats.org/officeDocument/2006/relationships/hyperlink" Target="https://podminky.urs.cz/item/CS_URS_2025_01/877291210" TargetMode="External" /><Relationship Id="rId65" Type="http://schemas.openxmlformats.org/officeDocument/2006/relationships/hyperlink" Target="https://podminky.urs.cz/item/CS_URS_2025_01/877321201" TargetMode="External" /><Relationship Id="rId66" Type="http://schemas.openxmlformats.org/officeDocument/2006/relationships/hyperlink" Target="https://podminky.urs.cz/item/CS_URS_2025_01/877321210" TargetMode="External" /><Relationship Id="rId67" Type="http://schemas.openxmlformats.org/officeDocument/2006/relationships/hyperlink" Target="https://podminky.urs.cz/item/CS_URS_2025_01/877351202" TargetMode="External" /><Relationship Id="rId68" Type="http://schemas.openxmlformats.org/officeDocument/2006/relationships/hyperlink" Target="https://podminky.urs.cz/item/CS_URS_2025_01/891241112" TargetMode="External" /><Relationship Id="rId69" Type="http://schemas.openxmlformats.org/officeDocument/2006/relationships/hyperlink" Target="https://podminky.urs.cz/item/CS_URS_2025_01/891247112" TargetMode="External" /><Relationship Id="rId70" Type="http://schemas.openxmlformats.org/officeDocument/2006/relationships/hyperlink" Target="https://podminky.urs.cz/item/CS_URS_2025_01/891247212" TargetMode="External" /><Relationship Id="rId71" Type="http://schemas.openxmlformats.org/officeDocument/2006/relationships/hyperlink" Target="https://podminky.urs.cz/item/CS_URS_2025_01/891269111" TargetMode="External" /><Relationship Id="rId72" Type="http://schemas.openxmlformats.org/officeDocument/2006/relationships/hyperlink" Target="https://podminky.urs.cz/item/CS_URS_2025_01/891311112" TargetMode="External" /><Relationship Id="rId73" Type="http://schemas.openxmlformats.org/officeDocument/2006/relationships/hyperlink" Target="https://podminky.urs.cz/item/CS_URS_2025_01/891351112" TargetMode="External" /><Relationship Id="rId74" Type="http://schemas.openxmlformats.org/officeDocument/2006/relationships/hyperlink" Target="https://podminky.urs.cz/item/CS_URS_2025_01/892233122" TargetMode="External" /><Relationship Id="rId75" Type="http://schemas.openxmlformats.org/officeDocument/2006/relationships/hyperlink" Target="https://podminky.urs.cz/item/CS_URS_2025_01/892241111" TargetMode="External" /><Relationship Id="rId76" Type="http://schemas.openxmlformats.org/officeDocument/2006/relationships/hyperlink" Target="https://podminky.urs.cz/item/CS_URS_2025_01/892271111" TargetMode="External" /><Relationship Id="rId77" Type="http://schemas.openxmlformats.org/officeDocument/2006/relationships/hyperlink" Target="https://podminky.urs.cz/item/CS_URS_2025_01/892273122" TargetMode="External" /><Relationship Id="rId78" Type="http://schemas.openxmlformats.org/officeDocument/2006/relationships/hyperlink" Target="https://podminky.urs.cz/item/CS_URS_2025_01/892351111" TargetMode="External" /><Relationship Id="rId79" Type="http://schemas.openxmlformats.org/officeDocument/2006/relationships/hyperlink" Target="https://podminky.urs.cz/item/CS_URS_2025_01/892353122" TargetMode="External" /><Relationship Id="rId80" Type="http://schemas.openxmlformats.org/officeDocument/2006/relationships/hyperlink" Target="https://podminky.urs.cz/item/CS_URS_2025_01/899401112" TargetMode="External" /><Relationship Id="rId81" Type="http://schemas.openxmlformats.org/officeDocument/2006/relationships/hyperlink" Target="https://podminky.urs.cz/item/CS_URS_2025_01/899401113" TargetMode="External" /><Relationship Id="rId82" Type="http://schemas.openxmlformats.org/officeDocument/2006/relationships/hyperlink" Target="https://podminky.urs.cz/item/CS_URS_2025_01/899722112" TargetMode="External" /><Relationship Id="rId83" Type="http://schemas.openxmlformats.org/officeDocument/2006/relationships/hyperlink" Target="https://podminky.urs.cz/item/CS_URS_2025_01/899910102" TargetMode="External" /><Relationship Id="rId84" Type="http://schemas.openxmlformats.org/officeDocument/2006/relationships/hyperlink" Target="https://podminky.urs.cz/item/CS_URS_2025_01/899910212" TargetMode="External" /><Relationship Id="rId85" Type="http://schemas.openxmlformats.org/officeDocument/2006/relationships/hyperlink" Target="https://podminky.urs.cz/item/CS_URS_2025_01/998276101" TargetMode="External" /><Relationship Id="rId8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1951112" TargetMode="External" /><Relationship Id="rId2" Type="http://schemas.openxmlformats.org/officeDocument/2006/relationships/hyperlink" Target="https://podminky.urs.cz/item/CS_URS_2025_01/113106121" TargetMode="External" /><Relationship Id="rId3" Type="http://schemas.openxmlformats.org/officeDocument/2006/relationships/hyperlink" Target="https://podminky.urs.cz/item/CS_URS_2025_01/113106123" TargetMode="External" /><Relationship Id="rId4" Type="http://schemas.openxmlformats.org/officeDocument/2006/relationships/hyperlink" Target="https://podminky.urs.cz/item/CS_URS_2025_01/113106142" TargetMode="External" /><Relationship Id="rId5" Type="http://schemas.openxmlformats.org/officeDocument/2006/relationships/hyperlink" Target="https://podminky.urs.cz/item/CS_URS_2025_01/113106144" TargetMode="External" /><Relationship Id="rId6" Type="http://schemas.openxmlformats.org/officeDocument/2006/relationships/hyperlink" Target="https://podminky.urs.cz/item/CS_URS_2025_01/113107321" TargetMode="External" /><Relationship Id="rId7" Type="http://schemas.openxmlformats.org/officeDocument/2006/relationships/hyperlink" Target="https://podminky.urs.cz/item/CS_URS_2025_01/113107322" TargetMode="External" /><Relationship Id="rId8" Type="http://schemas.openxmlformats.org/officeDocument/2006/relationships/hyperlink" Target="https://podminky.urs.cz/item/CS_URS_2025_01/113107323" TargetMode="External" /><Relationship Id="rId9" Type="http://schemas.openxmlformats.org/officeDocument/2006/relationships/hyperlink" Target="https://podminky.urs.cz/item/CS_URS_2025_01/113154518" TargetMode="External" /><Relationship Id="rId10" Type="http://schemas.openxmlformats.org/officeDocument/2006/relationships/hyperlink" Target="https://podminky.urs.cz/item/CS_URS_2025_01/113201112" TargetMode="External" /><Relationship Id="rId11" Type="http://schemas.openxmlformats.org/officeDocument/2006/relationships/hyperlink" Target="https://podminky.urs.cz/item/CS_URS_2025_01/113202111" TargetMode="External" /><Relationship Id="rId12" Type="http://schemas.openxmlformats.org/officeDocument/2006/relationships/hyperlink" Target="https://podminky.urs.cz/item/CS_URS_2025_01/113203111" TargetMode="External" /><Relationship Id="rId13" Type="http://schemas.openxmlformats.org/officeDocument/2006/relationships/hyperlink" Target="https://podminky.urs.cz/item/CS_URS_2025_01/113204111" TargetMode="External" /><Relationship Id="rId14" Type="http://schemas.openxmlformats.org/officeDocument/2006/relationships/hyperlink" Target="https://podminky.urs.cz/item/CS_URS_2025_01/564731101" TargetMode="External" /><Relationship Id="rId15" Type="http://schemas.openxmlformats.org/officeDocument/2006/relationships/hyperlink" Target="https://podminky.urs.cz/item/CS_URS_2025_01/564751101" TargetMode="External" /><Relationship Id="rId16" Type="http://schemas.openxmlformats.org/officeDocument/2006/relationships/hyperlink" Target="https://podminky.urs.cz/item/CS_URS_2025_01/564861011" TargetMode="External" /><Relationship Id="rId17" Type="http://schemas.openxmlformats.org/officeDocument/2006/relationships/hyperlink" Target="https://podminky.urs.cz/item/CS_URS_2025_01/565135111" TargetMode="External" /><Relationship Id="rId18" Type="http://schemas.openxmlformats.org/officeDocument/2006/relationships/hyperlink" Target="https://podminky.urs.cz/item/CS_URS_2025_01/573211112" TargetMode="External" /><Relationship Id="rId19" Type="http://schemas.openxmlformats.org/officeDocument/2006/relationships/hyperlink" Target="https://podminky.urs.cz/item/CS_URS_2025_01/577144031" TargetMode="External" /><Relationship Id="rId20" Type="http://schemas.openxmlformats.org/officeDocument/2006/relationships/hyperlink" Target="https://podminky.urs.cz/item/CS_URS_2025_01/577144131" TargetMode="External" /><Relationship Id="rId21" Type="http://schemas.openxmlformats.org/officeDocument/2006/relationships/hyperlink" Target="https://podminky.urs.cz/item/CS_URS_2025_01/596211110" TargetMode="External" /><Relationship Id="rId22" Type="http://schemas.openxmlformats.org/officeDocument/2006/relationships/hyperlink" Target="https://podminky.urs.cz/item/CS_URS_2025_01/596211111" TargetMode="External" /><Relationship Id="rId23" Type="http://schemas.openxmlformats.org/officeDocument/2006/relationships/hyperlink" Target="https://podminky.urs.cz/item/CS_URS_2025_01/596211112" TargetMode="External" /><Relationship Id="rId24" Type="http://schemas.openxmlformats.org/officeDocument/2006/relationships/hyperlink" Target="https://podminky.urs.cz/item/CS_URS_2025_01/596211115" TargetMode="External" /><Relationship Id="rId25" Type="http://schemas.openxmlformats.org/officeDocument/2006/relationships/hyperlink" Target="https://podminky.urs.cz/item/CS_URS_2025_01/596211210" TargetMode="External" /><Relationship Id="rId26" Type="http://schemas.openxmlformats.org/officeDocument/2006/relationships/hyperlink" Target="https://podminky.urs.cz/item/CS_URS_2025_01/596211215" TargetMode="External" /><Relationship Id="rId27" Type="http://schemas.openxmlformats.org/officeDocument/2006/relationships/hyperlink" Target="https://podminky.urs.cz/item/CS_URS_2025_01/915491211" TargetMode="External" /><Relationship Id="rId28" Type="http://schemas.openxmlformats.org/officeDocument/2006/relationships/hyperlink" Target="https://podminky.urs.cz/item/CS_URS_2025_01/916131213" TargetMode="External" /><Relationship Id="rId29" Type="http://schemas.openxmlformats.org/officeDocument/2006/relationships/hyperlink" Target="https://podminky.urs.cz/item/CS_URS_2025_01/916231213" TargetMode="External" /><Relationship Id="rId30" Type="http://schemas.openxmlformats.org/officeDocument/2006/relationships/hyperlink" Target="https://podminky.urs.cz/item/CS_URS_2025_01/916331112" TargetMode="External" /><Relationship Id="rId31" Type="http://schemas.openxmlformats.org/officeDocument/2006/relationships/hyperlink" Target="https://podminky.urs.cz/item/CS_URS_2025_01/919732211" TargetMode="External" /><Relationship Id="rId32" Type="http://schemas.openxmlformats.org/officeDocument/2006/relationships/hyperlink" Target="https://podminky.urs.cz/item/CS_URS_2025_01/919735112" TargetMode="External" /><Relationship Id="rId33" Type="http://schemas.openxmlformats.org/officeDocument/2006/relationships/hyperlink" Target="https://podminky.urs.cz/item/CS_URS_2025_01/979024441" TargetMode="External" /><Relationship Id="rId34" Type="http://schemas.openxmlformats.org/officeDocument/2006/relationships/hyperlink" Target="https://podminky.urs.cz/item/CS_URS_2025_01/979024443" TargetMode="External" /><Relationship Id="rId35" Type="http://schemas.openxmlformats.org/officeDocument/2006/relationships/hyperlink" Target="https://podminky.urs.cz/item/CS_URS_2025_01/979054451" TargetMode="External" /><Relationship Id="rId36" Type="http://schemas.openxmlformats.org/officeDocument/2006/relationships/hyperlink" Target="https://podminky.urs.cz/item/CS_URS_2025_01/997221551" TargetMode="External" /><Relationship Id="rId37" Type="http://schemas.openxmlformats.org/officeDocument/2006/relationships/hyperlink" Target="https://podminky.urs.cz/item/CS_URS_2025_01/997221559" TargetMode="External" /><Relationship Id="rId38" Type="http://schemas.openxmlformats.org/officeDocument/2006/relationships/hyperlink" Target="https://podminky.urs.cz/item/CS_URS_2025_01/997221561" TargetMode="External" /><Relationship Id="rId39" Type="http://schemas.openxmlformats.org/officeDocument/2006/relationships/hyperlink" Target="https://podminky.urs.cz/item/CS_URS_2025_01/997221569" TargetMode="External" /><Relationship Id="rId40" Type="http://schemas.openxmlformats.org/officeDocument/2006/relationships/hyperlink" Target="https://podminky.urs.cz/item/CS_URS_2025_01/997221571" TargetMode="External" /><Relationship Id="rId41" Type="http://schemas.openxmlformats.org/officeDocument/2006/relationships/hyperlink" Target="https://podminky.urs.cz/item/CS_URS_2025_01/997221579" TargetMode="External" /><Relationship Id="rId42" Type="http://schemas.openxmlformats.org/officeDocument/2006/relationships/hyperlink" Target="https://podminky.urs.cz/item/CS_URS_2025_01/997221861" TargetMode="External" /><Relationship Id="rId43" Type="http://schemas.openxmlformats.org/officeDocument/2006/relationships/hyperlink" Target="https://podminky.urs.cz/item/CS_URS_2025_01/997221873" TargetMode="External" /><Relationship Id="rId44" Type="http://schemas.openxmlformats.org/officeDocument/2006/relationships/hyperlink" Target="https://podminky.urs.cz/item/CS_URS_2025_01/997221875" TargetMode="External" /><Relationship Id="rId45" Type="http://schemas.openxmlformats.org/officeDocument/2006/relationships/hyperlink" Target="https://podminky.urs.cz/item/CS_URS_2025_01/998276101" TargetMode="External" /><Relationship Id="rId4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1151103" TargetMode="External" /><Relationship Id="rId2" Type="http://schemas.openxmlformats.org/officeDocument/2006/relationships/hyperlink" Target="https://podminky.urs.cz/item/CS_URS_2025_01/132251101" TargetMode="External" /><Relationship Id="rId3" Type="http://schemas.openxmlformats.org/officeDocument/2006/relationships/hyperlink" Target="https://podminky.urs.cz/item/CS_URS_2025_01/162251102" TargetMode="External" /><Relationship Id="rId4" Type="http://schemas.openxmlformats.org/officeDocument/2006/relationships/hyperlink" Target="https://podminky.urs.cz/item/CS_URS_2025_01/162751117" TargetMode="External" /><Relationship Id="rId5" Type="http://schemas.openxmlformats.org/officeDocument/2006/relationships/hyperlink" Target="https://podminky.urs.cz/item/CS_URS_2025_01/162751119" TargetMode="External" /><Relationship Id="rId6" Type="http://schemas.openxmlformats.org/officeDocument/2006/relationships/hyperlink" Target="https://podminky.urs.cz/item/CS_URS_2025_01/167151101" TargetMode="External" /><Relationship Id="rId7" Type="http://schemas.openxmlformats.org/officeDocument/2006/relationships/hyperlink" Target="https://podminky.urs.cz/item/CS_URS_2025_01/171201231" TargetMode="External" /><Relationship Id="rId8" Type="http://schemas.openxmlformats.org/officeDocument/2006/relationships/hyperlink" Target="https://podminky.urs.cz/item/CS_URS_2025_01/171251201" TargetMode="External" /><Relationship Id="rId9" Type="http://schemas.openxmlformats.org/officeDocument/2006/relationships/hyperlink" Target="https://podminky.urs.cz/item/CS_URS_2025_01/174151101" TargetMode="External" /><Relationship Id="rId10" Type="http://schemas.openxmlformats.org/officeDocument/2006/relationships/hyperlink" Target="https://podminky.urs.cz/item/CS_URS_2025_01/181351003" TargetMode="External" /><Relationship Id="rId11" Type="http://schemas.openxmlformats.org/officeDocument/2006/relationships/hyperlink" Target="https://podminky.urs.cz/item/CS_URS_2025_01/181411131" TargetMode="External" /><Relationship Id="rId12" Type="http://schemas.openxmlformats.org/officeDocument/2006/relationships/hyperlink" Target="https://podminky.urs.cz/item/CS_URS_2025_01/181951111" TargetMode="External" /><Relationship Id="rId13" Type="http://schemas.openxmlformats.org/officeDocument/2006/relationships/hyperlink" Target="https://podminky.urs.cz/item/CS_URS_2025_01/183403153" TargetMode="External" /><Relationship Id="rId14" Type="http://schemas.openxmlformats.org/officeDocument/2006/relationships/hyperlink" Target="https://podminky.urs.cz/item/CS_URS_2025_01/183403161" TargetMode="External" /><Relationship Id="rId15" Type="http://schemas.openxmlformats.org/officeDocument/2006/relationships/hyperlink" Target="https://podminky.urs.cz/item/CS_URS_2025_01/184813511" TargetMode="External" /><Relationship Id="rId16" Type="http://schemas.openxmlformats.org/officeDocument/2006/relationships/hyperlink" Target="https://podminky.urs.cz/item/CS_URS_2025_01/184813521" TargetMode="External" /><Relationship Id="rId17" Type="http://schemas.openxmlformats.org/officeDocument/2006/relationships/hyperlink" Target="https://podminky.urs.cz/item/CS_URS_2025_01/113107321" TargetMode="External" /><Relationship Id="rId18" Type="http://schemas.openxmlformats.org/officeDocument/2006/relationships/hyperlink" Target="https://podminky.urs.cz/item/CS_URS_2025_01/113154518" TargetMode="External" /><Relationship Id="rId19" Type="http://schemas.openxmlformats.org/officeDocument/2006/relationships/hyperlink" Target="https://podminky.urs.cz/item/CS_URS_2025_01/113202111" TargetMode="External" /><Relationship Id="rId20" Type="http://schemas.openxmlformats.org/officeDocument/2006/relationships/hyperlink" Target="https://podminky.urs.cz/item/CS_URS_2025_01/564731101" TargetMode="External" /><Relationship Id="rId21" Type="http://schemas.openxmlformats.org/officeDocument/2006/relationships/hyperlink" Target="https://podminky.urs.cz/item/CS_URS_2025_01/565135101" TargetMode="External" /><Relationship Id="rId22" Type="http://schemas.openxmlformats.org/officeDocument/2006/relationships/hyperlink" Target="https://podminky.urs.cz/item/CS_URS_2025_01/573211112" TargetMode="External" /><Relationship Id="rId23" Type="http://schemas.openxmlformats.org/officeDocument/2006/relationships/hyperlink" Target="https://podminky.urs.cz/item/CS_URS_2025_01/577144031" TargetMode="External" /><Relationship Id="rId24" Type="http://schemas.openxmlformats.org/officeDocument/2006/relationships/hyperlink" Target="https://podminky.urs.cz/item/CS_URS_2025_01/596211111" TargetMode="External" /><Relationship Id="rId25" Type="http://schemas.openxmlformats.org/officeDocument/2006/relationships/hyperlink" Target="https://podminky.urs.cz/item/CS_URS_2025_01/596211115" TargetMode="External" /><Relationship Id="rId26" Type="http://schemas.openxmlformats.org/officeDocument/2006/relationships/hyperlink" Target="https://podminky.urs.cz/item/CS_URS_2025_01/915491211" TargetMode="External" /><Relationship Id="rId27" Type="http://schemas.openxmlformats.org/officeDocument/2006/relationships/hyperlink" Target="https://podminky.urs.cz/item/CS_URS_2025_01/916131213" TargetMode="External" /><Relationship Id="rId28" Type="http://schemas.openxmlformats.org/officeDocument/2006/relationships/hyperlink" Target="https://podminky.urs.cz/item/CS_URS_2025_01/916231213" TargetMode="External" /><Relationship Id="rId29" Type="http://schemas.openxmlformats.org/officeDocument/2006/relationships/hyperlink" Target="https://podminky.urs.cz/item/CS_URS_2025_01/916231292" TargetMode="External" /><Relationship Id="rId30" Type="http://schemas.openxmlformats.org/officeDocument/2006/relationships/hyperlink" Target="https://podminky.urs.cz/item/CS_URS_2025_01/916231293" TargetMode="External" /><Relationship Id="rId31" Type="http://schemas.openxmlformats.org/officeDocument/2006/relationships/hyperlink" Target="https://podminky.urs.cz/item/CS_URS_2025_01/919732211" TargetMode="External" /><Relationship Id="rId32" Type="http://schemas.openxmlformats.org/officeDocument/2006/relationships/hyperlink" Target="https://podminky.urs.cz/item/CS_URS_2025_01/919735112" TargetMode="External" /><Relationship Id="rId33" Type="http://schemas.openxmlformats.org/officeDocument/2006/relationships/hyperlink" Target="https://podminky.urs.cz/item/CS_URS_2025_01/997221551" TargetMode="External" /><Relationship Id="rId34" Type="http://schemas.openxmlformats.org/officeDocument/2006/relationships/hyperlink" Target="https://podminky.urs.cz/item/CS_URS_2025_01/997221559" TargetMode="External" /><Relationship Id="rId35" Type="http://schemas.openxmlformats.org/officeDocument/2006/relationships/hyperlink" Target="https://podminky.urs.cz/item/CS_URS_2025_01/997221571" TargetMode="External" /><Relationship Id="rId36" Type="http://schemas.openxmlformats.org/officeDocument/2006/relationships/hyperlink" Target="https://podminky.urs.cz/item/CS_URS_2025_01/997221579" TargetMode="External" /><Relationship Id="rId37" Type="http://schemas.openxmlformats.org/officeDocument/2006/relationships/hyperlink" Target="https://podminky.urs.cz/item/CS_URS_2025_01/997221861" TargetMode="External" /><Relationship Id="rId38" Type="http://schemas.openxmlformats.org/officeDocument/2006/relationships/hyperlink" Target="https://podminky.urs.cz/item/CS_URS_2025_01/997221873" TargetMode="External" /><Relationship Id="rId39" Type="http://schemas.openxmlformats.org/officeDocument/2006/relationships/hyperlink" Target="https://podminky.urs.cz/item/CS_URS_2025_01/997221875" TargetMode="External" /><Relationship Id="rId40" Type="http://schemas.openxmlformats.org/officeDocument/2006/relationships/hyperlink" Target="https://podminky.urs.cz/item/CS_URS_2025_01/998223011" TargetMode="External" /><Relationship Id="rId4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1151103" TargetMode="External" /><Relationship Id="rId2" Type="http://schemas.openxmlformats.org/officeDocument/2006/relationships/hyperlink" Target="https://podminky.urs.cz/item/CS_URS_2025_01/122251101" TargetMode="External" /><Relationship Id="rId3" Type="http://schemas.openxmlformats.org/officeDocument/2006/relationships/hyperlink" Target="https://podminky.urs.cz/item/CS_URS_2025_01/132251101" TargetMode="External" /><Relationship Id="rId4" Type="http://schemas.openxmlformats.org/officeDocument/2006/relationships/hyperlink" Target="https://podminky.urs.cz/item/CS_URS_2025_01/162251102" TargetMode="External" /><Relationship Id="rId5" Type="http://schemas.openxmlformats.org/officeDocument/2006/relationships/hyperlink" Target="https://podminky.urs.cz/item/CS_URS_2025_01/162751117" TargetMode="External" /><Relationship Id="rId6" Type="http://schemas.openxmlformats.org/officeDocument/2006/relationships/hyperlink" Target="https://podminky.urs.cz/item/CS_URS_2025_01/162751119" TargetMode="External" /><Relationship Id="rId7" Type="http://schemas.openxmlformats.org/officeDocument/2006/relationships/hyperlink" Target="https://podminky.urs.cz/item/CS_URS_2025_01/167151101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171251201" TargetMode="External" /><Relationship Id="rId10" Type="http://schemas.openxmlformats.org/officeDocument/2006/relationships/hyperlink" Target="https://podminky.urs.cz/item/CS_URS_2025_01/174151101" TargetMode="External" /><Relationship Id="rId11" Type="http://schemas.openxmlformats.org/officeDocument/2006/relationships/hyperlink" Target="https://podminky.urs.cz/item/CS_URS_2025_01/181351003" TargetMode="External" /><Relationship Id="rId12" Type="http://schemas.openxmlformats.org/officeDocument/2006/relationships/hyperlink" Target="https://podminky.urs.cz/item/CS_URS_2025_01/181411131" TargetMode="External" /><Relationship Id="rId13" Type="http://schemas.openxmlformats.org/officeDocument/2006/relationships/hyperlink" Target="https://podminky.urs.cz/item/CS_URS_2025_01/181951111" TargetMode="External" /><Relationship Id="rId14" Type="http://schemas.openxmlformats.org/officeDocument/2006/relationships/hyperlink" Target="https://podminky.urs.cz/item/CS_URS_2025_01/183403153" TargetMode="External" /><Relationship Id="rId15" Type="http://schemas.openxmlformats.org/officeDocument/2006/relationships/hyperlink" Target="https://podminky.urs.cz/item/CS_URS_2025_01/183403161" TargetMode="External" /><Relationship Id="rId16" Type="http://schemas.openxmlformats.org/officeDocument/2006/relationships/hyperlink" Target="https://podminky.urs.cz/item/CS_URS_2025_01/184813511" TargetMode="External" /><Relationship Id="rId17" Type="http://schemas.openxmlformats.org/officeDocument/2006/relationships/hyperlink" Target="https://podminky.urs.cz/item/CS_URS_2025_01/184813521" TargetMode="External" /><Relationship Id="rId18" Type="http://schemas.openxmlformats.org/officeDocument/2006/relationships/hyperlink" Target="https://podminky.urs.cz/item/CS_URS_2025_01/113106142" TargetMode="External" /><Relationship Id="rId19" Type="http://schemas.openxmlformats.org/officeDocument/2006/relationships/hyperlink" Target="https://podminky.urs.cz/item/CS_URS_2025_01/113107151" TargetMode="External" /><Relationship Id="rId20" Type="http://schemas.openxmlformats.org/officeDocument/2006/relationships/hyperlink" Target="https://podminky.urs.cz/item/CS_URS_2025_01/113107321" TargetMode="External" /><Relationship Id="rId21" Type="http://schemas.openxmlformats.org/officeDocument/2006/relationships/hyperlink" Target="https://podminky.urs.cz/item/CS_URS_2025_01/113154518" TargetMode="External" /><Relationship Id="rId22" Type="http://schemas.openxmlformats.org/officeDocument/2006/relationships/hyperlink" Target="https://podminky.urs.cz/item/CS_URS_2025_01/113202111" TargetMode="External" /><Relationship Id="rId23" Type="http://schemas.openxmlformats.org/officeDocument/2006/relationships/hyperlink" Target="https://podminky.urs.cz/item/CS_URS_2025_01/564731101" TargetMode="External" /><Relationship Id="rId24" Type="http://schemas.openxmlformats.org/officeDocument/2006/relationships/hyperlink" Target="https://podminky.urs.cz/item/CS_URS_2025_01/564801111" TargetMode="External" /><Relationship Id="rId25" Type="http://schemas.openxmlformats.org/officeDocument/2006/relationships/hyperlink" Target="https://podminky.urs.cz/item/CS_URS_2025_01/565135101" TargetMode="External" /><Relationship Id="rId26" Type="http://schemas.openxmlformats.org/officeDocument/2006/relationships/hyperlink" Target="https://podminky.urs.cz/item/CS_URS_2025_01/573211112" TargetMode="External" /><Relationship Id="rId27" Type="http://schemas.openxmlformats.org/officeDocument/2006/relationships/hyperlink" Target="https://podminky.urs.cz/item/CS_URS_2025_01/577144031" TargetMode="External" /><Relationship Id="rId28" Type="http://schemas.openxmlformats.org/officeDocument/2006/relationships/hyperlink" Target="https://podminky.urs.cz/item/CS_URS_2025_01/596211112" TargetMode="External" /><Relationship Id="rId29" Type="http://schemas.openxmlformats.org/officeDocument/2006/relationships/hyperlink" Target="https://podminky.urs.cz/item/CS_URS_2025_01/596211115" TargetMode="External" /><Relationship Id="rId30" Type="http://schemas.openxmlformats.org/officeDocument/2006/relationships/hyperlink" Target="https://podminky.urs.cz/item/CS_URS_2025_01/915491211" TargetMode="External" /><Relationship Id="rId31" Type="http://schemas.openxmlformats.org/officeDocument/2006/relationships/hyperlink" Target="https://podminky.urs.cz/item/CS_URS_2025_01/916131213" TargetMode="External" /><Relationship Id="rId32" Type="http://schemas.openxmlformats.org/officeDocument/2006/relationships/hyperlink" Target="https://podminky.urs.cz/item/CS_URS_2025_01/916231213" TargetMode="External" /><Relationship Id="rId33" Type="http://schemas.openxmlformats.org/officeDocument/2006/relationships/hyperlink" Target="https://podminky.urs.cz/item/CS_URS_2025_01/919732211" TargetMode="External" /><Relationship Id="rId34" Type="http://schemas.openxmlformats.org/officeDocument/2006/relationships/hyperlink" Target="https://podminky.urs.cz/item/CS_URS_2025_01/919735112" TargetMode="External" /><Relationship Id="rId35" Type="http://schemas.openxmlformats.org/officeDocument/2006/relationships/hyperlink" Target="https://podminky.urs.cz/item/CS_URS_2025_01/997221551" TargetMode="External" /><Relationship Id="rId36" Type="http://schemas.openxmlformats.org/officeDocument/2006/relationships/hyperlink" Target="https://podminky.urs.cz/item/CS_URS_2025_01/997221559" TargetMode="External" /><Relationship Id="rId37" Type="http://schemas.openxmlformats.org/officeDocument/2006/relationships/hyperlink" Target="https://podminky.urs.cz/item/CS_URS_2025_01/997221561" TargetMode="External" /><Relationship Id="rId38" Type="http://schemas.openxmlformats.org/officeDocument/2006/relationships/hyperlink" Target="https://podminky.urs.cz/item/CS_URS_2025_01/997221569" TargetMode="External" /><Relationship Id="rId39" Type="http://schemas.openxmlformats.org/officeDocument/2006/relationships/hyperlink" Target="https://podminky.urs.cz/item/CS_URS_2025_01/997221571" TargetMode="External" /><Relationship Id="rId40" Type="http://schemas.openxmlformats.org/officeDocument/2006/relationships/hyperlink" Target="https://podminky.urs.cz/item/CS_URS_2025_01/997221579" TargetMode="External" /><Relationship Id="rId41" Type="http://schemas.openxmlformats.org/officeDocument/2006/relationships/hyperlink" Target="https://podminky.urs.cz/item/CS_URS_2025_01/997221861" TargetMode="External" /><Relationship Id="rId42" Type="http://schemas.openxmlformats.org/officeDocument/2006/relationships/hyperlink" Target="https://podminky.urs.cz/item/CS_URS_2025_01/997221873" TargetMode="External" /><Relationship Id="rId43" Type="http://schemas.openxmlformats.org/officeDocument/2006/relationships/hyperlink" Target="https://podminky.urs.cz/item/CS_URS_2025_01/997221875" TargetMode="External" /><Relationship Id="rId44" Type="http://schemas.openxmlformats.org/officeDocument/2006/relationships/hyperlink" Target="https://podminky.urs.cz/item/CS_URS_2025_01/998223011" TargetMode="External" /><Relationship Id="rId4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1151103" TargetMode="External" /><Relationship Id="rId2" Type="http://schemas.openxmlformats.org/officeDocument/2006/relationships/hyperlink" Target="https://podminky.urs.cz/item/CS_URS_2025_01/132251101" TargetMode="External" /><Relationship Id="rId3" Type="http://schemas.openxmlformats.org/officeDocument/2006/relationships/hyperlink" Target="https://podminky.urs.cz/item/CS_URS_2025_01/162251102" TargetMode="External" /><Relationship Id="rId4" Type="http://schemas.openxmlformats.org/officeDocument/2006/relationships/hyperlink" Target="https://podminky.urs.cz/item/CS_URS_2025_01/162751117" TargetMode="External" /><Relationship Id="rId5" Type="http://schemas.openxmlformats.org/officeDocument/2006/relationships/hyperlink" Target="https://podminky.urs.cz/item/CS_URS_2025_01/162751119" TargetMode="External" /><Relationship Id="rId6" Type="http://schemas.openxmlformats.org/officeDocument/2006/relationships/hyperlink" Target="https://podminky.urs.cz/item/CS_URS_2025_01/167151101" TargetMode="External" /><Relationship Id="rId7" Type="http://schemas.openxmlformats.org/officeDocument/2006/relationships/hyperlink" Target="https://podminky.urs.cz/item/CS_URS_2025_01/171201231" TargetMode="External" /><Relationship Id="rId8" Type="http://schemas.openxmlformats.org/officeDocument/2006/relationships/hyperlink" Target="https://podminky.urs.cz/item/CS_URS_2025_01/171251201" TargetMode="External" /><Relationship Id="rId9" Type="http://schemas.openxmlformats.org/officeDocument/2006/relationships/hyperlink" Target="https://podminky.urs.cz/item/CS_URS_2025_01/174151101" TargetMode="External" /><Relationship Id="rId10" Type="http://schemas.openxmlformats.org/officeDocument/2006/relationships/hyperlink" Target="https://podminky.urs.cz/item/CS_URS_2025_01/181351003" TargetMode="External" /><Relationship Id="rId11" Type="http://schemas.openxmlformats.org/officeDocument/2006/relationships/hyperlink" Target="https://podminky.urs.cz/item/CS_URS_2025_01/181411131" TargetMode="External" /><Relationship Id="rId12" Type="http://schemas.openxmlformats.org/officeDocument/2006/relationships/hyperlink" Target="https://podminky.urs.cz/item/CS_URS_2025_01/181951111" TargetMode="External" /><Relationship Id="rId13" Type="http://schemas.openxmlformats.org/officeDocument/2006/relationships/hyperlink" Target="https://podminky.urs.cz/item/CS_URS_2025_01/183403153" TargetMode="External" /><Relationship Id="rId14" Type="http://schemas.openxmlformats.org/officeDocument/2006/relationships/hyperlink" Target="https://podminky.urs.cz/item/CS_URS_2025_01/183403161" TargetMode="External" /><Relationship Id="rId15" Type="http://schemas.openxmlformats.org/officeDocument/2006/relationships/hyperlink" Target="https://podminky.urs.cz/item/CS_URS_2025_01/184813511" TargetMode="External" /><Relationship Id="rId16" Type="http://schemas.openxmlformats.org/officeDocument/2006/relationships/hyperlink" Target="https://podminky.urs.cz/item/CS_URS_2025_01/184813521" TargetMode="External" /><Relationship Id="rId17" Type="http://schemas.openxmlformats.org/officeDocument/2006/relationships/hyperlink" Target="https://podminky.urs.cz/item/CS_URS_2025_01/113106134" TargetMode="External" /><Relationship Id="rId18" Type="http://schemas.openxmlformats.org/officeDocument/2006/relationships/hyperlink" Target="https://podminky.urs.cz/item/CS_URS_2025_01/113106142" TargetMode="External" /><Relationship Id="rId19" Type="http://schemas.openxmlformats.org/officeDocument/2006/relationships/hyperlink" Target="https://podminky.urs.cz/item/CS_URS_2025_01/113107151" TargetMode="External" /><Relationship Id="rId20" Type="http://schemas.openxmlformats.org/officeDocument/2006/relationships/hyperlink" Target="https://podminky.urs.cz/item/CS_URS_2025_01/113107321" TargetMode="External" /><Relationship Id="rId21" Type="http://schemas.openxmlformats.org/officeDocument/2006/relationships/hyperlink" Target="https://podminky.urs.cz/item/CS_URS_2025_01/113154518" TargetMode="External" /><Relationship Id="rId22" Type="http://schemas.openxmlformats.org/officeDocument/2006/relationships/hyperlink" Target="https://podminky.urs.cz/item/CS_URS_2025_01/113202111" TargetMode="External" /><Relationship Id="rId23" Type="http://schemas.openxmlformats.org/officeDocument/2006/relationships/hyperlink" Target="https://podminky.urs.cz/item/CS_URS_2025_01/564731101" TargetMode="External" /><Relationship Id="rId24" Type="http://schemas.openxmlformats.org/officeDocument/2006/relationships/hyperlink" Target="https://podminky.urs.cz/item/CS_URS_2025_01/565135101" TargetMode="External" /><Relationship Id="rId25" Type="http://schemas.openxmlformats.org/officeDocument/2006/relationships/hyperlink" Target="https://podminky.urs.cz/item/CS_URS_2025_01/573211112" TargetMode="External" /><Relationship Id="rId26" Type="http://schemas.openxmlformats.org/officeDocument/2006/relationships/hyperlink" Target="https://podminky.urs.cz/item/CS_URS_2025_01/577144031" TargetMode="External" /><Relationship Id="rId27" Type="http://schemas.openxmlformats.org/officeDocument/2006/relationships/hyperlink" Target="https://podminky.urs.cz/item/CS_URS_2025_01/596211111" TargetMode="External" /><Relationship Id="rId28" Type="http://schemas.openxmlformats.org/officeDocument/2006/relationships/hyperlink" Target="https://podminky.urs.cz/item/CS_URS_2025_01/596211115" TargetMode="External" /><Relationship Id="rId29" Type="http://schemas.openxmlformats.org/officeDocument/2006/relationships/hyperlink" Target="https://podminky.urs.cz/item/CS_URS_2025_01/915491211" TargetMode="External" /><Relationship Id="rId30" Type="http://schemas.openxmlformats.org/officeDocument/2006/relationships/hyperlink" Target="https://podminky.urs.cz/item/CS_URS_2025_01/916131213" TargetMode="External" /><Relationship Id="rId31" Type="http://schemas.openxmlformats.org/officeDocument/2006/relationships/hyperlink" Target="https://podminky.urs.cz/item/CS_URS_2025_01/916231213" TargetMode="External" /><Relationship Id="rId32" Type="http://schemas.openxmlformats.org/officeDocument/2006/relationships/hyperlink" Target="https://podminky.urs.cz/item/CS_URS_2025_01/919732211" TargetMode="External" /><Relationship Id="rId33" Type="http://schemas.openxmlformats.org/officeDocument/2006/relationships/hyperlink" Target="https://podminky.urs.cz/item/CS_URS_2025_01/919735112" TargetMode="External" /><Relationship Id="rId34" Type="http://schemas.openxmlformats.org/officeDocument/2006/relationships/hyperlink" Target="https://podminky.urs.cz/item/CS_URS_2025_01/997221551" TargetMode="External" /><Relationship Id="rId35" Type="http://schemas.openxmlformats.org/officeDocument/2006/relationships/hyperlink" Target="https://podminky.urs.cz/item/CS_URS_2025_01/997221559" TargetMode="External" /><Relationship Id="rId36" Type="http://schemas.openxmlformats.org/officeDocument/2006/relationships/hyperlink" Target="https://podminky.urs.cz/item/CS_URS_2025_01/997221561" TargetMode="External" /><Relationship Id="rId37" Type="http://schemas.openxmlformats.org/officeDocument/2006/relationships/hyperlink" Target="https://podminky.urs.cz/item/CS_URS_2025_01/997221569" TargetMode="External" /><Relationship Id="rId38" Type="http://schemas.openxmlformats.org/officeDocument/2006/relationships/hyperlink" Target="https://podminky.urs.cz/item/CS_URS_2025_01/997221571" TargetMode="External" /><Relationship Id="rId39" Type="http://schemas.openxmlformats.org/officeDocument/2006/relationships/hyperlink" Target="https://podminky.urs.cz/item/CS_URS_2025_01/997221579" TargetMode="External" /><Relationship Id="rId40" Type="http://schemas.openxmlformats.org/officeDocument/2006/relationships/hyperlink" Target="https://podminky.urs.cz/item/CS_URS_2025_01/997221861" TargetMode="External" /><Relationship Id="rId41" Type="http://schemas.openxmlformats.org/officeDocument/2006/relationships/hyperlink" Target="https://podminky.urs.cz/item/CS_URS_2025_01/997221873" TargetMode="External" /><Relationship Id="rId42" Type="http://schemas.openxmlformats.org/officeDocument/2006/relationships/hyperlink" Target="https://podminky.urs.cz/item/CS_URS_2025_01/997221875" TargetMode="External" /><Relationship Id="rId43" Type="http://schemas.openxmlformats.org/officeDocument/2006/relationships/hyperlink" Target="https://podminky.urs.cz/item/CS_URS_2025_01/998223011" TargetMode="External" /><Relationship Id="rId4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1" TargetMode="External" /><Relationship Id="rId2" Type="http://schemas.openxmlformats.org/officeDocument/2006/relationships/hyperlink" Target="https://podminky.urs.cz/item/CS_URS_2025_01/113106142" TargetMode="External" /><Relationship Id="rId3" Type="http://schemas.openxmlformats.org/officeDocument/2006/relationships/hyperlink" Target="https://podminky.urs.cz/item/CS_URS_2025_01/113106161" TargetMode="External" /><Relationship Id="rId4" Type="http://schemas.openxmlformats.org/officeDocument/2006/relationships/hyperlink" Target="https://podminky.urs.cz/item/CS_URS_2025_01/113106185" TargetMode="External" /><Relationship Id="rId5" Type="http://schemas.openxmlformats.org/officeDocument/2006/relationships/hyperlink" Target="https://podminky.urs.cz/item/CS_URS_2025_01/113107211" TargetMode="External" /><Relationship Id="rId6" Type="http://schemas.openxmlformats.org/officeDocument/2006/relationships/hyperlink" Target="https://podminky.urs.cz/item/CS_URS_2025_01/113107161" TargetMode="External" /><Relationship Id="rId7" Type="http://schemas.openxmlformats.org/officeDocument/2006/relationships/hyperlink" Target="https://podminky.urs.cz/item/CS_URS_2025_01/113154518" TargetMode="External" /><Relationship Id="rId8" Type="http://schemas.openxmlformats.org/officeDocument/2006/relationships/hyperlink" Target="https://podminky.urs.cz/item/CS_URS_2025_01/113201112" TargetMode="External" /><Relationship Id="rId9" Type="http://schemas.openxmlformats.org/officeDocument/2006/relationships/hyperlink" Target="https://podminky.urs.cz/item/CS_URS_2025_01/113202111" TargetMode="External" /><Relationship Id="rId10" Type="http://schemas.openxmlformats.org/officeDocument/2006/relationships/hyperlink" Target="https://podminky.urs.cz/item/CS_URS_2025_01/113203111" TargetMode="External" /><Relationship Id="rId11" Type="http://schemas.openxmlformats.org/officeDocument/2006/relationships/hyperlink" Target="https://podminky.urs.cz/item/CS_URS_2025_01/564731101" TargetMode="External" /><Relationship Id="rId12" Type="http://schemas.openxmlformats.org/officeDocument/2006/relationships/hyperlink" Target="https://podminky.urs.cz/item/CS_URS_2025_01/565135101" TargetMode="External" /><Relationship Id="rId13" Type="http://schemas.openxmlformats.org/officeDocument/2006/relationships/hyperlink" Target="https://podminky.urs.cz/item/CS_URS_2025_01/573211112" TargetMode="External" /><Relationship Id="rId14" Type="http://schemas.openxmlformats.org/officeDocument/2006/relationships/hyperlink" Target="https://podminky.urs.cz/item/CS_URS_2025_01/577144031" TargetMode="External" /><Relationship Id="rId15" Type="http://schemas.openxmlformats.org/officeDocument/2006/relationships/hyperlink" Target="https://podminky.urs.cz/item/CS_URS_2025_01/596211110" TargetMode="External" /><Relationship Id="rId16" Type="http://schemas.openxmlformats.org/officeDocument/2006/relationships/hyperlink" Target="https://podminky.urs.cz/item/CS_URS_2025_01/596211112" TargetMode="External" /><Relationship Id="rId17" Type="http://schemas.openxmlformats.org/officeDocument/2006/relationships/hyperlink" Target="https://podminky.urs.cz/item/CS_URS_2025_01/596211114" TargetMode="External" /><Relationship Id="rId18" Type="http://schemas.openxmlformats.org/officeDocument/2006/relationships/hyperlink" Target="https://podminky.urs.cz/item/CS_URS_2025_01/596211210" TargetMode="External" /><Relationship Id="rId19" Type="http://schemas.openxmlformats.org/officeDocument/2006/relationships/hyperlink" Target="https://podminky.urs.cz/item/CS_URS_2025_01/596211215" TargetMode="External" /><Relationship Id="rId20" Type="http://schemas.openxmlformats.org/officeDocument/2006/relationships/hyperlink" Target="https://podminky.urs.cz/item/CS_URS_2025_01/915491211" TargetMode="External" /><Relationship Id="rId21" Type="http://schemas.openxmlformats.org/officeDocument/2006/relationships/hyperlink" Target="https://podminky.urs.cz/item/CS_URS_2025_01/916131213" TargetMode="External" /><Relationship Id="rId22" Type="http://schemas.openxmlformats.org/officeDocument/2006/relationships/hyperlink" Target="https://podminky.urs.cz/item/CS_URS_2025_01/919732211" TargetMode="External" /><Relationship Id="rId23" Type="http://schemas.openxmlformats.org/officeDocument/2006/relationships/hyperlink" Target="https://podminky.urs.cz/item/CS_URS_2025_01/919735112" TargetMode="External" /><Relationship Id="rId24" Type="http://schemas.openxmlformats.org/officeDocument/2006/relationships/hyperlink" Target="https://podminky.urs.cz/item/CS_URS_2025_01/997221551" TargetMode="External" /><Relationship Id="rId25" Type="http://schemas.openxmlformats.org/officeDocument/2006/relationships/hyperlink" Target="https://podminky.urs.cz/item/CS_URS_2025_01/997221559" TargetMode="External" /><Relationship Id="rId26" Type="http://schemas.openxmlformats.org/officeDocument/2006/relationships/hyperlink" Target="https://podminky.urs.cz/item/CS_URS_2025_01/997221561" TargetMode="External" /><Relationship Id="rId27" Type="http://schemas.openxmlformats.org/officeDocument/2006/relationships/hyperlink" Target="https://podminky.urs.cz/item/CS_URS_2025_01/997221569" TargetMode="External" /><Relationship Id="rId28" Type="http://schemas.openxmlformats.org/officeDocument/2006/relationships/hyperlink" Target="https://podminky.urs.cz/item/CS_URS_2025_01/997221571" TargetMode="External" /><Relationship Id="rId29" Type="http://schemas.openxmlformats.org/officeDocument/2006/relationships/hyperlink" Target="https://podminky.urs.cz/item/CS_URS_2025_01/997221579" TargetMode="External" /><Relationship Id="rId30" Type="http://schemas.openxmlformats.org/officeDocument/2006/relationships/hyperlink" Target="https://podminky.urs.cz/item/CS_URS_2025_01/997221861" TargetMode="External" /><Relationship Id="rId31" Type="http://schemas.openxmlformats.org/officeDocument/2006/relationships/hyperlink" Target="https://podminky.urs.cz/item/CS_URS_2025_01/997221873" TargetMode="External" /><Relationship Id="rId32" Type="http://schemas.openxmlformats.org/officeDocument/2006/relationships/hyperlink" Target="https://podminky.urs.cz/item/CS_URS_2025_01/997221875" TargetMode="External" /><Relationship Id="rId33" Type="http://schemas.openxmlformats.org/officeDocument/2006/relationships/hyperlink" Target="https://podminky.urs.cz/item/CS_URS_2025_01/998223011" TargetMode="External" /><Relationship Id="rId3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53</v>
      </c>
      <c r="U35" s="57"/>
      <c r="V35" s="57"/>
      <c r="W35" s="57"/>
      <c r="X35" s="59" t="s">
        <v>54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6530236719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Chvaletice ulice Husova vodovod oprava chodníků pro Město Chvaletice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Chvaletice k.ú. Telčice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3. 2. 2025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40.0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Vodovody a kanalizace Pardubice, a.s. Teplého 2014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BKN spol.s r.o., Vladislavova 29, 56601Vysoké Mýto</v>
      </c>
      <c r="AN49" s="67"/>
      <c r="AO49" s="67"/>
      <c r="AP49" s="67"/>
      <c r="AQ49" s="43"/>
      <c r="AR49" s="47"/>
      <c r="AS49" s="77" t="s">
        <v>56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57</v>
      </c>
      <c r="D52" s="90"/>
      <c r="E52" s="90"/>
      <c r="F52" s="90"/>
      <c r="G52" s="90"/>
      <c r="H52" s="91"/>
      <c r="I52" s="92" t="s">
        <v>58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59</v>
      </c>
      <c r="AH52" s="90"/>
      <c r="AI52" s="90"/>
      <c r="AJ52" s="90"/>
      <c r="AK52" s="90"/>
      <c r="AL52" s="90"/>
      <c r="AM52" s="90"/>
      <c r="AN52" s="92" t="s">
        <v>60</v>
      </c>
      <c r="AO52" s="90"/>
      <c r="AP52" s="90"/>
      <c r="AQ52" s="94" t="s">
        <v>61</v>
      </c>
      <c r="AR52" s="47"/>
      <c r="AS52" s="95" t="s">
        <v>62</v>
      </c>
      <c r="AT52" s="96" t="s">
        <v>63</v>
      </c>
      <c r="AU52" s="96" t="s">
        <v>64</v>
      </c>
      <c r="AV52" s="96" t="s">
        <v>65</v>
      </c>
      <c r="AW52" s="96" t="s">
        <v>66</v>
      </c>
      <c r="AX52" s="96" t="s">
        <v>67</v>
      </c>
      <c r="AY52" s="96" t="s">
        <v>68</v>
      </c>
      <c r="AZ52" s="96" t="s">
        <v>69</v>
      </c>
      <c r="BA52" s="96" t="s">
        <v>70</v>
      </c>
      <c r="BB52" s="96" t="s">
        <v>71</v>
      </c>
      <c r="BC52" s="96" t="s">
        <v>72</v>
      </c>
      <c r="BD52" s="97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74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ROUND(AG55+AG59+AG64,2)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ROUND(AS55+AS59+AS64,2)</f>
        <v>0</v>
      </c>
      <c r="AT54" s="109">
        <f>ROUND(SUM(AV54:AW54),2)</f>
        <v>0</v>
      </c>
      <c r="AU54" s="110">
        <f>ROUND(AU55+AU59+AU64,5)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ROUND(AZ55+AZ59+AZ64,2)</f>
        <v>0</v>
      </c>
      <c r="BA54" s="109">
        <f>ROUND(BA55+BA59+BA64,2)</f>
        <v>0</v>
      </c>
      <c r="BB54" s="109">
        <f>ROUND(BB55+BB59+BB64,2)</f>
        <v>0</v>
      </c>
      <c r="BC54" s="109">
        <f>ROUND(BC55+BC59+BC64,2)</f>
        <v>0</v>
      </c>
      <c r="BD54" s="111">
        <f>ROUND(BD55+BD59+BD64,2)</f>
        <v>0</v>
      </c>
      <c r="BE54" s="6"/>
      <c r="BS54" s="112" t="s">
        <v>75</v>
      </c>
      <c r="BT54" s="112" t="s">
        <v>76</v>
      </c>
      <c r="BU54" s="113" t="s">
        <v>77</v>
      </c>
      <c r="BV54" s="112" t="s">
        <v>78</v>
      </c>
      <c r="BW54" s="112" t="s">
        <v>5</v>
      </c>
      <c r="BX54" s="112" t="s">
        <v>79</v>
      </c>
      <c r="CL54" s="112" t="s">
        <v>19</v>
      </c>
    </row>
    <row r="55" s="7" customFormat="1" ht="16.5" customHeight="1">
      <c r="A55" s="7"/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82</v>
      </c>
      <c r="AR55" s="121"/>
      <c r="AS55" s="122">
        <f>ROUND(AS56,2)</f>
        <v>0</v>
      </c>
      <c r="AT55" s="123">
        <f>ROUND(SUM(AV55:AW55),2)</f>
        <v>0</v>
      </c>
      <c r="AU55" s="124">
        <f>ROUND(AU56,5)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ROUND(AZ56,2)</f>
        <v>0</v>
      </c>
      <c r="BA55" s="123">
        <f>ROUND(BA56,2)</f>
        <v>0</v>
      </c>
      <c r="BB55" s="123">
        <f>ROUND(BB56,2)</f>
        <v>0</v>
      </c>
      <c r="BC55" s="123">
        <f>ROUND(BC56,2)</f>
        <v>0</v>
      </c>
      <c r="BD55" s="125">
        <f>ROUND(BD56,2)</f>
        <v>0</v>
      </c>
      <c r="BE55" s="7"/>
      <c r="BS55" s="126" t="s">
        <v>75</v>
      </c>
      <c r="BT55" s="126" t="s">
        <v>83</v>
      </c>
      <c r="BU55" s="126" t="s">
        <v>77</v>
      </c>
      <c r="BV55" s="126" t="s">
        <v>78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4" customFormat="1" ht="16.5" customHeight="1">
      <c r="A56" s="4"/>
      <c r="B56" s="66"/>
      <c r="C56" s="127"/>
      <c r="D56" s="127"/>
      <c r="E56" s="128" t="s">
        <v>86</v>
      </c>
      <c r="F56" s="128"/>
      <c r="G56" s="128"/>
      <c r="H56" s="128"/>
      <c r="I56" s="128"/>
      <c r="J56" s="127"/>
      <c r="K56" s="128" t="s">
        <v>87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ROUND(SUM(AG57:AG58),2)</f>
        <v>0</v>
      </c>
      <c r="AH56" s="127"/>
      <c r="AI56" s="127"/>
      <c r="AJ56" s="127"/>
      <c r="AK56" s="127"/>
      <c r="AL56" s="127"/>
      <c r="AM56" s="127"/>
      <c r="AN56" s="130">
        <f>SUM(AG56,AT56)</f>
        <v>0</v>
      </c>
      <c r="AO56" s="127"/>
      <c r="AP56" s="127"/>
      <c r="AQ56" s="131" t="s">
        <v>88</v>
      </c>
      <c r="AR56" s="68"/>
      <c r="AS56" s="132">
        <f>ROUND(SUM(AS57:AS58),2)</f>
        <v>0</v>
      </c>
      <c r="AT56" s="133">
        <f>ROUND(SUM(AV56:AW56),2)</f>
        <v>0</v>
      </c>
      <c r="AU56" s="134">
        <f>ROUND(SUM(AU57:AU58),5)</f>
        <v>0</v>
      </c>
      <c r="AV56" s="133">
        <f>ROUND(AZ56*L29,2)</f>
        <v>0</v>
      </c>
      <c r="AW56" s="133">
        <f>ROUND(BA56*L30,2)</f>
        <v>0</v>
      </c>
      <c r="AX56" s="133">
        <f>ROUND(BB56*L29,2)</f>
        <v>0</v>
      </c>
      <c r="AY56" s="133">
        <f>ROUND(BC56*L30,2)</f>
        <v>0</v>
      </c>
      <c r="AZ56" s="133">
        <f>ROUND(SUM(AZ57:AZ58),2)</f>
        <v>0</v>
      </c>
      <c r="BA56" s="133">
        <f>ROUND(SUM(BA57:BA58),2)</f>
        <v>0</v>
      </c>
      <c r="BB56" s="133">
        <f>ROUND(SUM(BB57:BB58),2)</f>
        <v>0</v>
      </c>
      <c r="BC56" s="133">
        <f>ROUND(SUM(BC57:BC58),2)</f>
        <v>0</v>
      </c>
      <c r="BD56" s="135">
        <f>ROUND(SUM(BD57:BD58),2)</f>
        <v>0</v>
      </c>
      <c r="BE56" s="4"/>
      <c r="BS56" s="136" t="s">
        <v>75</v>
      </c>
      <c r="BT56" s="136" t="s">
        <v>85</v>
      </c>
      <c r="BU56" s="136" t="s">
        <v>77</v>
      </c>
      <c r="BV56" s="136" t="s">
        <v>78</v>
      </c>
      <c r="BW56" s="136" t="s">
        <v>89</v>
      </c>
      <c r="BX56" s="136" t="s">
        <v>84</v>
      </c>
      <c r="CL56" s="136" t="s">
        <v>90</v>
      </c>
    </row>
    <row r="57" s="4" customFormat="1" ht="16.5" customHeight="1">
      <c r="A57" s="137" t="s">
        <v>91</v>
      </c>
      <c r="B57" s="66"/>
      <c r="C57" s="127"/>
      <c r="D57" s="127"/>
      <c r="E57" s="127"/>
      <c r="F57" s="128" t="s">
        <v>92</v>
      </c>
      <c r="G57" s="128"/>
      <c r="H57" s="128"/>
      <c r="I57" s="128"/>
      <c r="J57" s="128"/>
      <c r="K57" s="127"/>
      <c r="L57" s="128" t="s">
        <v>93</v>
      </c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30">
        <f>'Ř1V - Řad 1 vodovod'!J34</f>
        <v>0</v>
      </c>
      <c r="AH57" s="127"/>
      <c r="AI57" s="127"/>
      <c r="AJ57" s="127"/>
      <c r="AK57" s="127"/>
      <c r="AL57" s="127"/>
      <c r="AM57" s="127"/>
      <c r="AN57" s="130">
        <f>SUM(AG57,AT57)</f>
        <v>0</v>
      </c>
      <c r="AO57" s="127"/>
      <c r="AP57" s="127"/>
      <c r="AQ57" s="131" t="s">
        <v>88</v>
      </c>
      <c r="AR57" s="68"/>
      <c r="AS57" s="132">
        <v>0</v>
      </c>
      <c r="AT57" s="133">
        <f>ROUND(SUM(AV57:AW57),2)</f>
        <v>0</v>
      </c>
      <c r="AU57" s="134">
        <f>'Ř1V - Řad 1 vodovod'!P97</f>
        <v>0</v>
      </c>
      <c r="AV57" s="133">
        <f>'Ř1V - Řad 1 vodovod'!J37</f>
        <v>0</v>
      </c>
      <c r="AW57" s="133">
        <f>'Ř1V - Řad 1 vodovod'!J38</f>
        <v>0</v>
      </c>
      <c r="AX57" s="133">
        <f>'Ř1V - Řad 1 vodovod'!J39</f>
        <v>0</v>
      </c>
      <c r="AY57" s="133">
        <f>'Ř1V - Řad 1 vodovod'!J40</f>
        <v>0</v>
      </c>
      <c r="AZ57" s="133">
        <f>'Ř1V - Řad 1 vodovod'!F37</f>
        <v>0</v>
      </c>
      <c r="BA57" s="133">
        <f>'Ř1V - Řad 1 vodovod'!F38</f>
        <v>0</v>
      </c>
      <c r="BB57" s="133">
        <f>'Ř1V - Řad 1 vodovod'!F39</f>
        <v>0</v>
      </c>
      <c r="BC57" s="133">
        <f>'Ř1V - Řad 1 vodovod'!F40</f>
        <v>0</v>
      </c>
      <c r="BD57" s="135">
        <f>'Ř1V - Řad 1 vodovod'!F41</f>
        <v>0</v>
      </c>
      <c r="BE57" s="4"/>
      <c r="BT57" s="136" t="s">
        <v>94</v>
      </c>
      <c r="BV57" s="136" t="s">
        <v>78</v>
      </c>
      <c r="BW57" s="136" t="s">
        <v>95</v>
      </c>
      <c r="BX57" s="136" t="s">
        <v>89</v>
      </c>
      <c r="CL57" s="136" t="s">
        <v>90</v>
      </c>
    </row>
    <row r="58" s="4" customFormat="1" ht="16.5" customHeight="1">
      <c r="A58" s="137" t="s">
        <v>91</v>
      </c>
      <c r="B58" s="66"/>
      <c r="C58" s="127"/>
      <c r="D58" s="127"/>
      <c r="E58" s="127"/>
      <c r="F58" s="128" t="s">
        <v>96</v>
      </c>
      <c r="G58" s="128"/>
      <c r="H58" s="128"/>
      <c r="I58" s="128"/>
      <c r="J58" s="128"/>
      <c r="K58" s="127"/>
      <c r="L58" s="128" t="s">
        <v>97</v>
      </c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30">
        <f>'Ř1ZP - Řad 1 oprava zpevn...'!J34</f>
        <v>0</v>
      </c>
      <c r="AH58" s="127"/>
      <c r="AI58" s="127"/>
      <c r="AJ58" s="127"/>
      <c r="AK58" s="127"/>
      <c r="AL58" s="127"/>
      <c r="AM58" s="127"/>
      <c r="AN58" s="130">
        <f>SUM(AG58,AT58)</f>
        <v>0</v>
      </c>
      <c r="AO58" s="127"/>
      <c r="AP58" s="127"/>
      <c r="AQ58" s="131" t="s">
        <v>88</v>
      </c>
      <c r="AR58" s="68"/>
      <c r="AS58" s="132">
        <v>0</v>
      </c>
      <c r="AT58" s="133">
        <f>ROUND(SUM(AV58:AW58),2)</f>
        <v>0</v>
      </c>
      <c r="AU58" s="134">
        <f>'Ř1ZP - Řad 1 oprava zpevn...'!P98</f>
        <v>0</v>
      </c>
      <c r="AV58" s="133">
        <f>'Ř1ZP - Řad 1 oprava zpevn...'!J37</f>
        <v>0</v>
      </c>
      <c r="AW58" s="133">
        <f>'Ř1ZP - Řad 1 oprava zpevn...'!J38</f>
        <v>0</v>
      </c>
      <c r="AX58" s="133">
        <f>'Ř1ZP - Řad 1 oprava zpevn...'!J39</f>
        <v>0</v>
      </c>
      <c r="AY58" s="133">
        <f>'Ř1ZP - Řad 1 oprava zpevn...'!J40</f>
        <v>0</v>
      </c>
      <c r="AZ58" s="133">
        <f>'Ř1ZP - Řad 1 oprava zpevn...'!F37</f>
        <v>0</v>
      </c>
      <c r="BA58" s="133">
        <f>'Ř1ZP - Řad 1 oprava zpevn...'!F38</f>
        <v>0</v>
      </c>
      <c r="BB58" s="133">
        <f>'Ř1ZP - Řad 1 oprava zpevn...'!F39</f>
        <v>0</v>
      </c>
      <c r="BC58" s="133">
        <f>'Ř1ZP - Řad 1 oprava zpevn...'!F40</f>
        <v>0</v>
      </c>
      <c r="BD58" s="135">
        <f>'Ř1ZP - Řad 1 oprava zpevn...'!F41</f>
        <v>0</v>
      </c>
      <c r="BE58" s="4"/>
      <c r="BT58" s="136" t="s">
        <v>94</v>
      </c>
      <c r="BV58" s="136" t="s">
        <v>78</v>
      </c>
      <c r="BW58" s="136" t="s">
        <v>98</v>
      </c>
      <c r="BX58" s="136" t="s">
        <v>89</v>
      </c>
      <c r="CL58" s="136" t="s">
        <v>90</v>
      </c>
    </row>
    <row r="59" s="7" customFormat="1" ht="16.5" customHeight="1">
      <c r="A59" s="7"/>
      <c r="B59" s="114"/>
      <c r="C59" s="115"/>
      <c r="D59" s="116" t="s">
        <v>99</v>
      </c>
      <c r="E59" s="116"/>
      <c r="F59" s="116"/>
      <c r="G59" s="116"/>
      <c r="H59" s="116"/>
      <c r="I59" s="117"/>
      <c r="J59" s="116" t="s">
        <v>100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ROUND(SUM(AG60:AG63),2)</f>
        <v>0</v>
      </c>
      <c r="AH59" s="117"/>
      <c r="AI59" s="117"/>
      <c r="AJ59" s="117"/>
      <c r="AK59" s="117"/>
      <c r="AL59" s="117"/>
      <c r="AM59" s="117"/>
      <c r="AN59" s="119">
        <f>SUM(AG59,AT59)</f>
        <v>0</v>
      </c>
      <c r="AO59" s="117"/>
      <c r="AP59" s="117"/>
      <c r="AQ59" s="120" t="s">
        <v>82</v>
      </c>
      <c r="AR59" s="121"/>
      <c r="AS59" s="122">
        <f>ROUND(SUM(AS60:AS63),2)</f>
        <v>0</v>
      </c>
      <c r="AT59" s="123">
        <f>ROUND(SUM(AV59:AW59),2)</f>
        <v>0</v>
      </c>
      <c r="AU59" s="124">
        <f>ROUND(SUM(AU60:AU63),5)</f>
        <v>0</v>
      </c>
      <c r="AV59" s="123">
        <f>ROUND(AZ59*L29,2)</f>
        <v>0</v>
      </c>
      <c r="AW59" s="123">
        <f>ROUND(BA59*L30,2)</f>
        <v>0</v>
      </c>
      <c r="AX59" s="123">
        <f>ROUND(BB59*L29,2)</f>
        <v>0</v>
      </c>
      <c r="AY59" s="123">
        <f>ROUND(BC59*L30,2)</f>
        <v>0</v>
      </c>
      <c r="AZ59" s="123">
        <f>ROUND(SUM(AZ60:AZ63),2)</f>
        <v>0</v>
      </c>
      <c r="BA59" s="123">
        <f>ROUND(SUM(BA60:BA63),2)</f>
        <v>0</v>
      </c>
      <c r="BB59" s="123">
        <f>ROUND(SUM(BB60:BB63),2)</f>
        <v>0</v>
      </c>
      <c r="BC59" s="123">
        <f>ROUND(SUM(BC60:BC63),2)</f>
        <v>0</v>
      </c>
      <c r="BD59" s="125">
        <f>ROUND(SUM(BD60:BD63),2)</f>
        <v>0</v>
      </c>
      <c r="BE59" s="7"/>
      <c r="BS59" s="126" t="s">
        <v>75</v>
      </c>
      <c r="BT59" s="126" t="s">
        <v>83</v>
      </c>
      <c r="BU59" s="126" t="s">
        <v>77</v>
      </c>
      <c r="BV59" s="126" t="s">
        <v>78</v>
      </c>
      <c r="BW59" s="126" t="s">
        <v>101</v>
      </c>
      <c r="BX59" s="126" t="s">
        <v>5</v>
      </c>
      <c r="CL59" s="126" t="s">
        <v>19</v>
      </c>
      <c r="CM59" s="126" t="s">
        <v>85</v>
      </c>
    </row>
    <row r="60" s="4" customFormat="1" ht="23.25" customHeight="1">
      <c r="A60" s="137" t="s">
        <v>91</v>
      </c>
      <c r="B60" s="66"/>
      <c r="C60" s="127"/>
      <c r="D60" s="127"/>
      <c r="E60" s="128" t="s">
        <v>102</v>
      </c>
      <c r="F60" s="128"/>
      <c r="G60" s="128"/>
      <c r="H60" s="128"/>
      <c r="I60" s="128"/>
      <c r="J60" s="127"/>
      <c r="K60" s="128" t="s">
        <v>103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30">
        <f>'SO 01 - Chodník ulice Hus...'!J32</f>
        <v>0</v>
      </c>
      <c r="AH60" s="127"/>
      <c r="AI60" s="127"/>
      <c r="AJ60" s="127"/>
      <c r="AK60" s="127"/>
      <c r="AL60" s="127"/>
      <c r="AM60" s="127"/>
      <c r="AN60" s="130">
        <f>SUM(AG60,AT60)</f>
        <v>0</v>
      </c>
      <c r="AO60" s="127"/>
      <c r="AP60" s="127"/>
      <c r="AQ60" s="131" t="s">
        <v>88</v>
      </c>
      <c r="AR60" s="68"/>
      <c r="AS60" s="132">
        <v>0</v>
      </c>
      <c r="AT60" s="133">
        <f>ROUND(SUM(AV60:AW60),2)</f>
        <v>0</v>
      </c>
      <c r="AU60" s="134">
        <f>'SO 01 - Chodník ulice Hus...'!P92</f>
        <v>0</v>
      </c>
      <c r="AV60" s="133">
        <f>'SO 01 - Chodník ulice Hus...'!J35</f>
        <v>0</v>
      </c>
      <c r="AW60" s="133">
        <f>'SO 01 - Chodník ulice Hus...'!J36</f>
        <v>0</v>
      </c>
      <c r="AX60" s="133">
        <f>'SO 01 - Chodník ulice Hus...'!J37</f>
        <v>0</v>
      </c>
      <c r="AY60" s="133">
        <f>'SO 01 - Chodník ulice Hus...'!J38</f>
        <v>0</v>
      </c>
      <c r="AZ60" s="133">
        <f>'SO 01 - Chodník ulice Hus...'!F35</f>
        <v>0</v>
      </c>
      <c r="BA60" s="133">
        <f>'SO 01 - Chodník ulice Hus...'!F36</f>
        <v>0</v>
      </c>
      <c r="BB60" s="133">
        <f>'SO 01 - Chodník ulice Hus...'!F37</f>
        <v>0</v>
      </c>
      <c r="BC60" s="133">
        <f>'SO 01 - Chodník ulice Hus...'!F38</f>
        <v>0</v>
      </c>
      <c r="BD60" s="135">
        <f>'SO 01 - Chodník ulice Hus...'!F39</f>
        <v>0</v>
      </c>
      <c r="BE60" s="4"/>
      <c r="BT60" s="136" t="s">
        <v>85</v>
      </c>
      <c r="BV60" s="136" t="s">
        <v>78</v>
      </c>
      <c r="BW60" s="136" t="s">
        <v>104</v>
      </c>
      <c r="BX60" s="136" t="s">
        <v>101</v>
      </c>
      <c r="CL60" s="136" t="s">
        <v>105</v>
      </c>
    </row>
    <row r="61" s="4" customFormat="1" ht="23.25" customHeight="1">
      <c r="A61" s="137" t="s">
        <v>91</v>
      </c>
      <c r="B61" s="66"/>
      <c r="C61" s="127"/>
      <c r="D61" s="127"/>
      <c r="E61" s="128" t="s">
        <v>106</v>
      </c>
      <c r="F61" s="128"/>
      <c r="G61" s="128"/>
      <c r="H61" s="128"/>
      <c r="I61" s="128"/>
      <c r="J61" s="127"/>
      <c r="K61" s="128" t="s">
        <v>107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30">
        <f>'SO 02 - Chodník ulice Hus...'!J32</f>
        <v>0</v>
      </c>
      <c r="AH61" s="127"/>
      <c r="AI61" s="127"/>
      <c r="AJ61" s="127"/>
      <c r="AK61" s="127"/>
      <c r="AL61" s="127"/>
      <c r="AM61" s="127"/>
      <c r="AN61" s="130">
        <f>SUM(AG61,AT61)</f>
        <v>0</v>
      </c>
      <c r="AO61" s="127"/>
      <c r="AP61" s="127"/>
      <c r="AQ61" s="131" t="s">
        <v>88</v>
      </c>
      <c r="AR61" s="68"/>
      <c r="AS61" s="132">
        <v>0</v>
      </c>
      <c r="AT61" s="133">
        <f>ROUND(SUM(AV61:AW61),2)</f>
        <v>0</v>
      </c>
      <c r="AU61" s="134">
        <f>'SO 02 - Chodník ulice Hus...'!P92</f>
        <v>0</v>
      </c>
      <c r="AV61" s="133">
        <f>'SO 02 - Chodník ulice Hus...'!J35</f>
        <v>0</v>
      </c>
      <c r="AW61" s="133">
        <f>'SO 02 - Chodník ulice Hus...'!J36</f>
        <v>0</v>
      </c>
      <c r="AX61" s="133">
        <f>'SO 02 - Chodník ulice Hus...'!J37</f>
        <v>0</v>
      </c>
      <c r="AY61" s="133">
        <f>'SO 02 - Chodník ulice Hus...'!J38</f>
        <v>0</v>
      </c>
      <c r="AZ61" s="133">
        <f>'SO 02 - Chodník ulice Hus...'!F35</f>
        <v>0</v>
      </c>
      <c r="BA61" s="133">
        <f>'SO 02 - Chodník ulice Hus...'!F36</f>
        <v>0</v>
      </c>
      <c r="BB61" s="133">
        <f>'SO 02 - Chodník ulice Hus...'!F37</f>
        <v>0</v>
      </c>
      <c r="BC61" s="133">
        <f>'SO 02 - Chodník ulice Hus...'!F38</f>
        <v>0</v>
      </c>
      <c r="BD61" s="135">
        <f>'SO 02 - Chodník ulice Hus...'!F39</f>
        <v>0</v>
      </c>
      <c r="BE61" s="4"/>
      <c r="BT61" s="136" t="s">
        <v>85</v>
      </c>
      <c r="BV61" s="136" t="s">
        <v>78</v>
      </c>
      <c r="BW61" s="136" t="s">
        <v>108</v>
      </c>
      <c r="BX61" s="136" t="s">
        <v>101</v>
      </c>
      <c r="CL61" s="136" t="s">
        <v>105</v>
      </c>
    </row>
    <row r="62" s="4" customFormat="1" ht="23.25" customHeight="1">
      <c r="A62" s="137" t="s">
        <v>91</v>
      </c>
      <c r="B62" s="66"/>
      <c r="C62" s="127"/>
      <c r="D62" s="127"/>
      <c r="E62" s="128" t="s">
        <v>109</v>
      </c>
      <c r="F62" s="128"/>
      <c r="G62" s="128"/>
      <c r="H62" s="128"/>
      <c r="I62" s="128"/>
      <c r="J62" s="127"/>
      <c r="K62" s="128" t="s">
        <v>110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30">
        <f>'SO 03 - Chodník ulice Hus...'!J32</f>
        <v>0</v>
      </c>
      <c r="AH62" s="127"/>
      <c r="AI62" s="127"/>
      <c r="AJ62" s="127"/>
      <c r="AK62" s="127"/>
      <c r="AL62" s="127"/>
      <c r="AM62" s="127"/>
      <c r="AN62" s="130">
        <f>SUM(AG62,AT62)</f>
        <v>0</v>
      </c>
      <c r="AO62" s="127"/>
      <c r="AP62" s="127"/>
      <c r="AQ62" s="131" t="s">
        <v>88</v>
      </c>
      <c r="AR62" s="68"/>
      <c r="AS62" s="132">
        <v>0</v>
      </c>
      <c r="AT62" s="133">
        <f>ROUND(SUM(AV62:AW62),2)</f>
        <v>0</v>
      </c>
      <c r="AU62" s="134">
        <f>'SO 03 - Chodník ulice Hus...'!P92</f>
        <v>0</v>
      </c>
      <c r="AV62" s="133">
        <f>'SO 03 - Chodník ulice Hus...'!J35</f>
        <v>0</v>
      </c>
      <c r="AW62" s="133">
        <f>'SO 03 - Chodník ulice Hus...'!J36</f>
        <v>0</v>
      </c>
      <c r="AX62" s="133">
        <f>'SO 03 - Chodník ulice Hus...'!J37</f>
        <v>0</v>
      </c>
      <c r="AY62" s="133">
        <f>'SO 03 - Chodník ulice Hus...'!J38</f>
        <v>0</v>
      </c>
      <c r="AZ62" s="133">
        <f>'SO 03 - Chodník ulice Hus...'!F35</f>
        <v>0</v>
      </c>
      <c r="BA62" s="133">
        <f>'SO 03 - Chodník ulice Hus...'!F36</f>
        <v>0</v>
      </c>
      <c r="BB62" s="133">
        <f>'SO 03 - Chodník ulice Hus...'!F37</f>
        <v>0</v>
      </c>
      <c r="BC62" s="133">
        <f>'SO 03 - Chodník ulice Hus...'!F38</f>
        <v>0</v>
      </c>
      <c r="BD62" s="135">
        <f>'SO 03 - Chodník ulice Hus...'!F39</f>
        <v>0</v>
      </c>
      <c r="BE62" s="4"/>
      <c r="BT62" s="136" t="s">
        <v>85</v>
      </c>
      <c r="BV62" s="136" t="s">
        <v>78</v>
      </c>
      <c r="BW62" s="136" t="s">
        <v>111</v>
      </c>
      <c r="BX62" s="136" t="s">
        <v>101</v>
      </c>
      <c r="CL62" s="136" t="s">
        <v>19</v>
      </c>
    </row>
    <row r="63" s="4" customFormat="1" ht="23.25" customHeight="1">
      <c r="A63" s="137" t="s">
        <v>91</v>
      </c>
      <c r="B63" s="66"/>
      <c r="C63" s="127"/>
      <c r="D63" s="127"/>
      <c r="E63" s="128" t="s">
        <v>112</v>
      </c>
      <c r="F63" s="128"/>
      <c r="G63" s="128"/>
      <c r="H63" s="128"/>
      <c r="I63" s="128"/>
      <c r="J63" s="127"/>
      <c r="K63" s="128" t="s">
        <v>113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30">
        <f>'SO 04 - Chodník ulice Hus...'!J32</f>
        <v>0</v>
      </c>
      <c r="AH63" s="127"/>
      <c r="AI63" s="127"/>
      <c r="AJ63" s="127"/>
      <c r="AK63" s="127"/>
      <c r="AL63" s="127"/>
      <c r="AM63" s="127"/>
      <c r="AN63" s="130">
        <f>SUM(AG63,AT63)</f>
        <v>0</v>
      </c>
      <c r="AO63" s="127"/>
      <c r="AP63" s="127"/>
      <c r="AQ63" s="131" t="s">
        <v>88</v>
      </c>
      <c r="AR63" s="68"/>
      <c r="AS63" s="132">
        <v>0</v>
      </c>
      <c r="AT63" s="133">
        <f>ROUND(SUM(AV63:AW63),2)</f>
        <v>0</v>
      </c>
      <c r="AU63" s="134">
        <f>'SO 04 - Chodník ulice Hus...'!P92</f>
        <v>0</v>
      </c>
      <c r="AV63" s="133">
        <f>'SO 04 - Chodník ulice Hus...'!J35</f>
        <v>0</v>
      </c>
      <c r="AW63" s="133">
        <f>'SO 04 - Chodník ulice Hus...'!J36</f>
        <v>0</v>
      </c>
      <c r="AX63" s="133">
        <f>'SO 04 - Chodník ulice Hus...'!J37</f>
        <v>0</v>
      </c>
      <c r="AY63" s="133">
        <f>'SO 04 - Chodník ulice Hus...'!J38</f>
        <v>0</v>
      </c>
      <c r="AZ63" s="133">
        <f>'SO 04 - Chodník ulice Hus...'!F35</f>
        <v>0</v>
      </c>
      <c r="BA63" s="133">
        <f>'SO 04 - Chodník ulice Hus...'!F36</f>
        <v>0</v>
      </c>
      <c r="BB63" s="133">
        <f>'SO 04 - Chodník ulice Hus...'!F37</f>
        <v>0</v>
      </c>
      <c r="BC63" s="133">
        <f>'SO 04 - Chodník ulice Hus...'!F38</f>
        <v>0</v>
      </c>
      <c r="BD63" s="135">
        <f>'SO 04 - Chodník ulice Hus...'!F39</f>
        <v>0</v>
      </c>
      <c r="BE63" s="4"/>
      <c r="BT63" s="136" t="s">
        <v>85</v>
      </c>
      <c r="BV63" s="136" t="s">
        <v>78</v>
      </c>
      <c r="BW63" s="136" t="s">
        <v>114</v>
      </c>
      <c r="BX63" s="136" t="s">
        <v>101</v>
      </c>
      <c r="CL63" s="136" t="s">
        <v>105</v>
      </c>
    </row>
    <row r="64" s="7" customFormat="1" ht="16.5" customHeight="1">
      <c r="A64" s="137" t="s">
        <v>91</v>
      </c>
      <c r="B64" s="114"/>
      <c r="C64" s="115"/>
      <c r="D64" s="116" t="s">
        <v>115</v>
      </c>
      <c r="E64" s="116"/>
      <c r="F64" s="116"/>
      <c r="G64" s="116"/>
      <c r="H64" s="116"/>
      <c r="I64" s="117"/>
      <c r="J64" s="116" t="s">
        <v>116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9">
        <f>'VON - Vedlejší a ostatní ...'!J30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115</v>
      </c>
      <c r="AR64" s="121"/>
      <c r="AS64" s="138">
        <v>0</v>
      </c>
      <c r="AT64" s="139">
        <f>ROUND(SUM(AV64:AW64),2)</f>
        <v>0</v>
      </c>
      <c r="AU64" s="140">
        <f>'VON - Vedlejší a ostatní ...'!P82</f>
        <v>0</v>
      </c>
      <c r="AV64" s="139">
        <f>'VON - Vedlejší a ostatní ...'!J33</f>
        <v>0</v>
      </c>
      <c r="AW64" s="139">
        <f>'VON - Vedlejší a ostatní ...'!J34</f>
        <v>0</v>
      </c>
      <c r="AX64" s="139">
        <f>'VON - Vedlejší a ostatní ...'!J35</f>
        <v>0</v>
      </c>
      <c r="AY64" s="139">
        <f>'VON - Vedlejší a ostatní ...'!J36</f>
        <v>0</v>
      </c>
      <c r="AZ64" s="139">
        <f>'VON - Vedlejší a ostatní ...'!F33</f>
        <v>0</v>
      </c>
      <c r="BA64" s="139">
        <f>'VON - Vedlejší a ostatní ...'!F34</f>
        <v>0</v>
      </c>
      <c r="BB64" s="139">
        <f>'VON - Vedlejší a ostatní ...'!F35</f>
        <v>0</v>
      </c>
      <c r="BC64" s="139">
        <f>'VON - Vedlejší a ostatní ...'!F36</f>
        <v>0</v>
      </c>
      <c r="BD64" s="141">
        <f>'VON - Vedlejší a ostatní ...'!F37</f>
        <v>0</v>
      </c>
      <c r="BE64" s="7"/>
      <c r="BT64" s="126" t="s">
        <v>83</v>
      </c>
      <c r="BV64" s="126" t="s">
        <v>78</v>
      </c>
      <c r="BW64" s="126" t="s">
        <v>117</v>
      </c>
      <c r="BX64" s="126" t="s">
        <v>5</v>
      </c>
      <c r="CL64" s="126" t="s">
        <v>19</v>
      </c>
      <c r="CM64" s="126" t="s">
        <v>85</v>
      </c>
    </row>
    <row r="65" s="2" customFormat="1" ht="30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7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47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</row>
  </sheetData>
  <sheetProtection sheet="1" formatColumns="0" formatRows="0" objects="1" scenarios="1" spinCount="100000" saltValue="xf20aV1Tf0q9w8Dyul3Re55V/RDuLRKRWbkckLVEn93qskDlWIA2Nz8VJxEEy6wyB7geQmNTt4zQv5hIN/gBhQ==" hashValue="WB96C33OM3KFREeVYgrj77R+1EGZ98D3hDJ/A3dMqPUsseJZXD0wLy+GAEn8lpUBgR9g5DpwEqBiIDylXDrsDA==" algorithmName="SHA-512" password="CC35"/>
  <mergeCells count="78">
    <mergeCell ref="C52:G52"/>
    <mergeCell ref="D64:H64"/>
    <mergeCell ref="D55:H55"/>
    <mergeCell ref="D59:H59"/>
    <mergeCell ref="E63:I63"/>
    <mergeCell ref="E56:I56"/>
    <mergeCell ref="E62:I62"/>
    <mergeCell ref="E61:I61"/>
    <mergeCell ref="E60:I60"/>
    <mergeCell ref="F58:J58"/>
    <mergeCell ref="F57:J57"/>
    <mergeCell ref="I52:AF52"/>
    <mergeCell ref="J64:AF64"/>
    <mergeCell ref="J55:AF55"/>
    <mergeCell ref="J59:AF59"/>
    <mergeCell ref="K56:AF56"/>
    <mergeCell ref="K60:AF60"/>
    <mergeCell ref="K62:AF62"/>
    <mergeCell ref="K63:AF63"/>
    <mergeCell ref="K61:AF61"/>
    <mergeCell ref="L58:AF58"/>
    <mergeCell ref="L57:AF57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1:AM61"/>
    <mergeCell ref="AG63:AM63"/>
    <mergeCell ref="AG62:AM62"/>
    <mergeCell ref="AG52:AM52"/>
    <mergeCell ref="AG57:AM57"/>
    <mergeCell ref="AG60:AM60"/>
    <mergeCell ref="AG55:AM55"/>
    <mergeCell ref="AG64:AM64"/>
    <mergeCell ref="AG59:AM59"/>
    <mergeCell ref="AG58:AM58"/>
    <mergeCell ref="AG56:AM56"/>
    <mergeCell ref="AM47:AN47"/>
    <mergeCell ref="AM49:AP49"/>
    <mergeCell ref="AM50:AP50"/>
    <mergeCell ref="AN59:AP59"/>
    <mergeCell ref="AN62:AP62"/>
    <mergeCell ref="AN52:AP52"/>
    <mergeCell ref="AN55:AP55"/>
    <mergeCell ref="AN57:AP57"/>
    <mergeCell ref="AN61:AP61"/>
    <mergeCell ref="AN63:AP63"/>
    <mergeCell ref="AN60:AP60"/>
    <mergeCell ref="AN64:AP64"/>
    <mergeCell ref="AN56:AP56"/>
    <mergeCell ref="AN58:AP58"/>
    <mergeCell ref="AS49:AT51"/>
    <mergeCell ref="AN54:AP54"/>
  </mergeCells>
  <hyperlinks>
    <hyperlink ref="A57" location="'Ř1V - Řad 1 vodovod'!C2" display="/"/>
    <hyperlink ref="A58" location="'Ř1ZP - Řad 1 oprava zpevn...'!C2" display="/"/>
    <hyperlink ref="A60" location="'SO 01 - Chodník ulice Hus...'!C2" display="/"/>
    <hyperlink ref="A61" location="'SO 02 - Chodník ulice Hus...'!C2" display="/"/>
    <hyperlink ref="A62" location="'SO 03 - Chodník ulice Hus...'!C2" display="/"/>
    <hyperlink ref="A63" location="'SO 04 - Chodník ulice Hus...'!C2" display="/"/>
    <hyperlink ref="A64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85</v>
      </c>
    </row>
    <row r="4" s="1" customFormat="1" ht="24.96" customHeight="1">
      <c r="B4" s="23"/>
      <c r="D4" s="144" t="s">
        <v>118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Chvaletice ulice Husova vodovod oprava chodníků pro Město Chvaletice</v>
      </c>
      <c r="F7" s="146"/>
      <c r="G7" s="146"/>
      <c r="H7" s="146"/>
      <c r="L7" s="23"/>
    </row>
    <row r="8">
      <c r="B8" s="23"/>
      <c r="D8" s="146" t="s">
        <v>119</v>
      </c>
      <c r="L8" s="23"/>
    </row>
    <row r="9" s="1" customFormat="1" ht="16.5" customHeight="1">
      <c r="B9" s="23"/>
      <c r="E9" s="147" t="s">
        <v>120</v>
      </c>
      <c r="F9" s="1"/>
      <c r="G9" s="1"/>
      <c r="H9" s="1"/>
      <c r="L9" s="23"/>
    </row>
    <row r="10" s="1" customFormat="1" ht="12" customHeight="1">
      <c r="B10" s="23"/>
      <c r="D10" s="146" t="s">
        <v>121</v>
      </c>
      <c r="L10" s="23"/>
    </row>
    <row r="11" s="2" customFormat="1" ht="16.5" customHeight="1">
      <c r="A11" s="41"/>
      <c r="B11" s="47"/>
      <c r="C11" s="41"/>
      <c r="D11" s="41"/>
      <c r="E11" s="148" t="s">
        <v>122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123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124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90</v>
      </c>
      <c r="G15" s="41"/>
      <c r="H15" s="41"/>
      <c r="I15" s="146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125</v>
      </c>
      <c r="G16" s="41"/>
      <c r="H16" s="41"/>
      <c r="I16" s="146" t="s">
        <v>23</v>
      </c>
      <c r="J16" s="151" t="str">
        <f>'Rekapitulace stavby'!AN8</f>
        <v>3. 2. 2025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27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28</v>
      </c>
      <c r="F19" s="41"/>
      <c r="G19" s="41"/>
      <c r="H19" s="41"/>
      <c r="I19" s="146" t="s">
        <v>29</v>
      </c>
      <c r="J19" s="136" t="s">
        <v>30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31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29</v>
      </c>
      <c r="J22" s="36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33</v>
      </c>
      <c r="E24" s="41"/>
      <c r="F24" s="41"/>
      <c r="G24" s="41"/>
      <c r="H24" s="41"/>
      <c r="I24" s="146" t="s">
        <v>26</v>
      </c>
      <c r="J24" s="136" t="s">
        <v>34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35</v>
      </c>
      <c r="F25" s="41"/>
      <c r="G25" s="41"/>
      <c r="H25" s="41"/>
      <c r="I25" s="146" t="s">
        <v>29</v>
      </c>
      <c r="J25" s="136" t="s">
        <v>36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38</v>
      </c>
      <c r="E27" s="41"/>
      <c r="F27" s="41"/>
      <c r="G27" s="41"/>
      <c r="H27" s="41"/>
      <c r="I27" s="146" t="s">
        <v>26</v>
      </c>
      <c r="J27" s="136" t="str">
        <f>IF('Rekapitulace stavby'!AN19="","",'Rekapitulace stavby'!AN19)</f>
        <v/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tr">
        <f>IF('Rekapitulace stavby'!E20="","",'Rekapitulace stavby'!E20)</f>
        <v xml:space="preserve"> </v>
      </c>
      <c r="F28" s="41"/>
      <c r="G28" s="41"/>
      <c r="H28" s="41"/>
      <c r="I28" s="146" t="s">
        <v>29</v>
      </c>
      <c r="J28" s="136" t="str">
        <f>IF('Rekapitulace stavby'!AN20="","",'Rekapitulace stavby'!AN20)</f>
        <v/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40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19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42</v>
      </c>
      <c r="E34" s="41"/>
      <c r="F34" s="41"/>
      <c r="G34" s="41"/>
      <c r="H34" s="41"/>
      <c r="I34" s="41"/>
      <c r="J34" s="158">
        <f>ROUND(J97,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44</v>
      </c>
      <c r="G36" s="41"/>
      <c r="H36" s="41"/>
      <c r="I36" s="159" t="s">
        <v>43</v>
      </c>
      <c r="J36" s="159" t="s">
        <v>45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46</v>
      </c>
      <c r="E37" s="146" t="s">
        <v>47</v>
      </c>
      <c r="F37" s="160">
        <f>ROUND((SUM(BE97:BE617)),  2)</f>
        <v>0</v>
      </c>
      <c r="G37" s="41"/>
      <c r="H37" s="41"/>
      <c r="I37" s="161">
        <v>0.20999999999999999</v>
      </c>
      <c r="J37" s="160">
        <f>ROUND(((SUM(BE97:BE617))*I37),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48</v>
      </c>
      <c r="F38" s="160">
        <f>ROUND((SUM(BF97:BF617)),  2)</f>
        <v>0</v>
      </c>
      <c r="G38" s="41"/>
      <c r="H38" s="41"/>
      <c r="I38" s="161">
        <v>0.12</v>
      </c>
      <c r="J38" s="160">
        <f>ROUND(((SUM(BF97:BF617))*I38),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ROUND((SUM(BG97:BG617)),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50</v>
      </c>
      <c r="F40" s="160">
        <f>ROUND((SUM(BH97:BH617)),  2)</f>
        <v>0</v>
      </c>
      <c r="G40" s="41"/>
      <c r="H40" s="41"/>
      <c r="I40" s="161">
        <v>0.12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51</v>
      </c>
      <c r="F41" s="160">
        <f>ROUND((SUM(BI97:BI617)),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52</v>
      </c>
      <c r="E43" s="164"/>
      <c r="F43" s="164"/>
      <c r="G43" s="165" t="s">
        <v>53</v>
      </c>
      <c r="H43" s="166" t="s">
        <v>54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126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Chvaletice ulice Husova vodovod oprava chodníků pro Město Chvaletice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119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120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121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174" t="s">
        <v>122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123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Ř1V - Řad 1 vodovod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Chvaletice k.ú.Telčice</v>
      </c>
      <c r="G60" s="43"/>
      <c r="H60" s="43"/>
      <c r="I60" s="35" t="s">
        <v>23</v>
      </c>
      <c r="J60" s="75" t="str">
        <f>IF(J16="","",J16)</f>
        <v>3. 2. 2025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40.05" customHeight="1">
      <c r="A62" s="41"/>
      <c r="B62" s="42"/>
      <c r="C62" s="35" t="s">
        <v>25</v>
      </c>
      <c r="D62" s="43"/>
      <c r="E62" s="43"/>
      <c r="F62" s="30" t="str">
        <f>E19</f>
        <v>Vodovody a kanalizace Pardubice, a.s. Teplého 2014</v>
      </c>
      <c r="G62" s="43"/>
      <c r="H62" s="43"/>
      <c r="I62" s="35" t="s">
        <v>33</v>
      </c>
      <c r="J62" s="39" t="str">
        <f>E25</f>
        <v>BKN spol.s r.o., Vladislavova 29, 56601Vysoké Mýto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31</v>
      </c>
      <c r="D63" s="43"/>
      <c r="E63" s="43"/>
      <c r="F63" s="30" t="str">
        <f>IF(E22="","",E22)</f>
        <v>Vyplň údaj</v>
      </c>
      <c r="G63" s="43"/>
      <c r="H63" s="43"/>
      <c r="I63" s="35" t="s">
        <v>38</v>
      </c>
      <c r="J63" s="39" t="str">
        <f>E28</f>
        <v xml:space="preserve">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127</v>
      </c>
      <c r="D65" s="176"/>
      <c r="E65" s="176"/>
      <c r="F65" s="176"/>
      <c r="G65" s="176"/>
      <c r="H65" s="176"/>
      <c r="I65" s="176"/>
      <c r="J65" s="177" t="s">
        <v>128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74</v>
      </c>
      <c r="D67" s="43"/>
      <c r="E67" s="43"/>
      <c r="F67" s="43"/>
      <c r="G67" s="43"/>
      <c r="H67" s="43"/>
      <c r="I67" s="43"/>
      <c r="J67" s="105">
        <f>J97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129</v>
      </c>
    </row>
    <row r="68" s="9" customFormat="1" ht="24.96" customHeight="1">
      <c r="A68" s="9"/>
      <c r="B68" s="179"/>
      <c r="C68" s="180"/>
      <c r="D68" s="181" t="s">
        <v>130</v>
      </c>
      <c r="E68" s="182"/>
      <c r="F68" s="182"/>
      <c r="G68" s="182"/>
      <c r="H68" s="182"/>
      <c r="I68" s="182"/>
      <c r="J68" s="183">
        <f>J98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131</v>
      </c>
      <c r="E69" s="187"/>
      <c r="F69" s="187"/>
      <c r="G69" s="187"/>
      <c r="H69" s="187"/>
      <c r="I69" s="187"/>
      <c r="J69" s="188">
        <f>J99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132</v>
      </c>
      <c r="E70" s="187"/>
      <c r="F70" s="187"/>
      <c r="G70" s="187"/>
      <c r="H70" s="187"/>
      <c r="I70" s="187"/>
      <c r="J70" s="188">
        <f>J352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133</v>
      </c>
      <c r="E71" s="187"/>
      <c r="F71" s="187"/>
      <c r="G71" s="187"/>
      <c r="H71" s="187"/>
      <c r="I71" s="187"/>
      <c r="J71" s="188">
        <f>J392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7"/>
      <c r="D72" s="186" t="s">
        <v>134</v>
      </c>
      <c r="E72" s="187"/>
      <c r="F72" s="187"/>
      <c r="G72" s="187"/>
      <c r="H72" s="187"/>
      <c r="I72" s="187"/>
      <c r="J72" s="188">
        <f>J612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135</v>
      </c>
      <c r="E73" s="187"/>
      <c r="F73" s="187"/>
      <c r="G73" s="187"/>
      <c r="H73" s="187"/>
      <c r="I73" s="187"/>
      <c r="J73" s="188">
        <f>J614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136</v>
      </c>
      <c r="D80" s="43"/>
      <c r="E80" s="43"/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3" t="str">
        <f>E7</f>
        <v>Chvaletice ulice Husova vodovod oprava chodníků pro Město Chvaletice</v>
      </c>
      <c r="F83" s="35"/>
      <c r="G83" s="35"/>
      <c r="H83" s="35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119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1" customFormat="1" ht="16.5" customHeight="1">
      <c r="B85" s="24"/>
      <c r="C85" s="25"/>
      <c r="D85" s="25"/>
      <c r="E85" s="173" t="s">
        <v>120</v>
      </c>
      <c r="F85" s="25"/>
      <c r="G85" s="25"/>
      <c r="H85" s="25"/>
      <c r="I85" s="25"/>
      <c r="J85" s="25"/>
      <c r="K85" s="25"/>
      <c r="L85" s="23"/>
    </row>
    <row r="86" s="1" customFormat="1" ht="12" customHeight="1">
      <c r="B86" s="24"/>
      <c r="C86" s="35" t="s">
        <v>121</v>
      </c>
      <c r="D86" s="25"/>
      <c r="E86" s="25"/>
      <c r="F86" s="25"/>
      <c r="G86" s="25"/>
      <c r="H86" s="25"/>
      <c r="I86" s="25"/>
      <c r="J86" s="25"/>
      <c r="K86" s="25"/>
      <c r="L86" s="23"/>
    </row>
    <row r="87" s="2" customFormat="1" ht="16.5" customHeight="1">
      <c r="A87" s="41"/>
      <c r="B87" s="42"/>
      <c r="C87" s="43"/>
      <c r="D87" s="43"/>
      <c r="E87" s="174" t="s">
        <v>122</v>
      </c>
      <c r="F87" s="43"/>
      <c r="G87" s="43"/>
      <c r="H87" s="43"/>
      <c r="I87" s="43"/>
      <c r="J87" s="43"/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123</v>
      </c>
      <c r="D88" s="43"/>
      <c r="E88" s="43"/>
      <c r="F88" s="43"/>
      <c r="G88" s="43"/>
      <c r="H88" s="43"/>
      <c r="I88" s="43"/>
      <c r="J88" s="43"/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2" t="str">
        <f>E13</f>
        <v>Ř1V - Řad 1 vodovod</v>
      </c>
      <c r="F89" s="43"/>
      <c r="G89" s="43"/>
      <c r="H89" s="43"/>
      <c r="I89" s="43"/>
      <c r="J89" s="43"/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21</v>
      </c>
      <c r="D91" s="43"/>
      <c r="E91" s="43"/>
      <c r="F91" s="30" t="str">
        <f>F16</f>
        <v>Chvaletice k.ú.Telčice</v>
      </c>
      <c r="G91" s="43"/>
      <c r="H91" s="43"/>
      <c r="I91" s="35" t="s">
        <v>23</v>
      </c>
      <c r="J91" s="75" t="str">
        <f>IF(J16="","",J16)</f>
        <v>3. 2. 2025</v>
      </c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40.05" customHeight="1">
      <c r="A93" s="41"/>
      <c r="B93" s="42"/>
      <c r="C93" s="35" t="s">
        <v>25</v>
      </c>
      <c r="D93" s="43"/>
      <c r="E93" s="43"/>
      <c r="F93" s="30" t="str">
        <f>E19</f>
        <v>Vodovody a kanalizace Pardubice, a.s. Teplého 2014</v>
      </c>
      <c r="G93" s="43"/>
      <c r="H93" s="43"/>
      <c r="I93" s="35" t="s">
        <v>33</v>
      </c>
      <c r="J93" s="39" t="str">
        <f>E25</f>
        <v>BKN spol.s r.o., Vladislavova 29, 56601Vysoké Mýto</v>
      </c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31</v>
      </c>
      <c r="D94" s="43"/>
      <c r="E94" s="43"/>
      <c r="F94" s="30" t="str">
        <f>IF(E22="","",E22)</f>
        <v>Vyplň údaj</v>
      </c>
      <c r="G94" s="43"/>
      <c r="H94" s="43"/>
      <c r="I94" s="35" t="s">
        <v>38</v>
      </c>
      <c r="J94" s="39" t="str">
        <f>E28</f>
        <v xml:space="preserve"> </v>
      </c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1" customFormat="1" ht="29.28" customHeight="1">
      <c r="A96" s="190"/>
      <c r="B96" s="191"/>
      <c r="C96" s="192" t="s">
        <v>137</v>
      </c>
      <c r="D96" s="193" t="s">
        <v>61</v>
      </c>
      <c r="E96" s="193" t="s">
        <v>57</v>
      </c>
      <c r="F96" s="193" t="s">
        <v>58</v>
      </c>
      <c r="G96" s="193" t="s">
        <v>138</v>
      </c>
      <c r="H96" s="193" t="s">
        <v>139</v>
      </c>
      <c r="I96" s="193" t="s">
        <v>140</v>
      </c>
      <c r="J96" s="193" t="s">
        <v>128</v>
      </c>
      <c r="K96" s="194" t="s">
        <v>141</v>
      </c>
      <c r="L96" s="195"/>
      <c r="M96" s="95" t="s">
        <v>19</v>
      </c>
      <c r="N96" s="96" t="s">
        <v>46</v>
      </c>
      <c r="O96" s="96" t="s">
        <v>142</v>
      </c>
      <c r="P96" s="96" t="s">
        <v>143</v>
      </c>
      <c r="Q96" s="96" t="s">
        <v>144</v>
      </c>
      <c r="R96" s="96" t="s">
        <v>145</v>
      </c>
      <c r="S96" s="96" t="s">
        <v>146</v>
      </c>
      <c r="T96" s="97" t="s">
        <v>147</v>
      </c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</row>
    <row r="97" s="2" customFormat="1" ht="22.8" customHeight="1">
      <c r="A97" s="41"/>
      <c r="B97" s="42"/>
      <c r="C97" s="102" t="s">
        <v>148</v>
      </c>
      <c r="D97" s="43"/>
      <c r="E97" s="43"/>
      <c r="F97" s="43"/>
      <c r="G97" s="43"/>
      <c r="H97" s="43"/>
      <c r="I97" s="43"/>
      <c r="J97" s="196">
        <f>BK97</f>
        <v>0</v>
      </c>
      <c r="K97" s="43"/>
      <c r="L97" s="47"/>
      <c r="M97" s="98"/>
      <c r="N97" s="197"/>
      <c r="O97" s="99"/>
      <c r="P97" s="198">
        <f>P98</f>
        <v>0</v>
      </c>
      <c r="Q97" s="99"/>
      <c r="R97" s="198">
        <f>R98</f>
        <v>528.14155655000002</v>
      </c>
      <c r="S97" s="99"/>
      <c r="T97" s="199">
        <f>T98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75</v>
      </c>
      <c r="AU97" s="20" t="s">
        <v>129</v>
      </c>
      <c r="BK97" s="200">
        <f>BK98</f>
        <v>0</v>
      </c>
    </row>
    <row r="98" s="12" customFormat="1" ht="25.92" customHeight="1">
      <c r="A98" s="12"/>
      <c r="B98" s="201"/>
      <c r="C98" s="202"/>
      <c r="D98" s="203" t="s">
        <v>75</v>
      </c>
      <c r="E98" s="204" t="s">
        <v>149</v>
      </c>
      <c r="F98" s="204" t="s">
        <v>150</v>
      </c>
      <c r="G98" s="202"/>
      <c r="H98" s="202"/>
      <c r="I98" s="205"/>
      <c r="J98" s="206">
        <f>BK98</f>
        <v>0</v>
      </c>
      <c r="K98" s="202"/>
      <c r="L98" s="207"/>
      <c r="M98" s="208"/>
      <c r="N98" s="209"/>
      <c r="O98" s="209"/>
      <c r="P98" s="210">
        <f>P99+P352+P392+P612+P614</f>
        <v>0</v>
      </c>
      <c r="Q98" s="209"/>
      <c r="R98" s="210">
        <f>R99+R352+R392+R612+R614</f>
        <v>528.14155655000002</v>
      </c>
      <c r="S98" s="209"/>
      <c r="T98" s="211">
        <f>T99+T352+T392+T612+T614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2" t="s">
        <v>83</v>
      </c>
      <c r="AT98" s="213" t="s">
        <v>75</v>
      </c>
      <c r="AU98" s="213" t="s">
        <v>76</v>
      </c>
      <c r="AY98" s="212" t="s">
        <v>151</v>
      </c>
      <c r="BK98" s="214">
        <f>BK99+BK352+BK392+BK612+BK614</f>
        <v>0</v>
      </c>
    </row>
    <row r="99" s="12" customFormat="1" ht="22.8" customHeight="1">
      <c r="A99" s="12"/>
      <c r="B99" s="201"/>
      <c r="C99" s="202"/>
      <c r="D99" s="203" t="s">
        <v>75</v>
      </c>
      <c r="E99" s="215" t="s">
        <v>83</v>
      </c>
      <c r="F99" s="215" t="s">
        <v>152</v>
      </c>
      <c r="G99" s="202"/>
      <c r="H99" s="202"/>
      <c r="I99" s="205"/>
      <c r="J99" s="216">
        <f>BK99</f>
        <v>0</v>
      </c>
      <c r="K99" s="202"/>
      <c r="L99" s="207"/>
      <c r="M99" s="208"/>
      <c r="N99" s="209"/>
      <c r="O99" s="209"/>
      <c r="P99" s="210">
        <f>SUM(P100:P351)</f>
        <v>0</v>
      </c>
      <c r="Q99" s="209"/>
      <c r="R99" s="210">
        <f>SUM(R100:R351)</f>
        <v>505.62143740000005</v>
      </c>
      <c r="S99" s="209"/>
      <c r="T99" s="211">
        <f>SUM(T100:T351)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2" t="s">
        <v>83</v>
      </c>
      <c r="AT99" s="213" t="s">
        <v>75</v>
      </c>
      <c r="AU99" s="213" t="s">
        <v>83</v>
      </c>
      <c r="AY99" s="212" t="s">
        <v>151</v>
      </c>
      <c r="BK99" s="214">
        <f>SUM(BK100:BK351)</f>
        <v>0</v>
      </c>
    </row>
    <row r="100" s="2" customFormat="1" ht="16.5" customHeight="1">
      <c r="A100" s="41"/>
      <c r="B100" s="42"/>
      <c r="C100" s="217" t="s">
        <v>83</v>
      </c>
      <c r="D100" s="217" t="s">
        <v>153</v>
      </c>
      <c r="E100" s="218" t="s">
        <v>154</v>
      </c>
      <c r="F100" s="219" t="s">
        <v>155</v>
      </c>
      <c r="G100" s="220" t="s">
        <v>156</v>
      </c>
      <c r="H100" s="221">
        <v>11</v>
      </c>
      <c r="I100" s="222"/>
      <c r="J100" s="223">
        <f>ROUND(I100*H100,2)</f>
        <v>0</v>
      </c>
      <c r="K100" s="219" t="s">
        <v>157</v>
      </c>
      <c r="L100" s="47"/>
      <c r="M100" s="224" t="s">
        <v>19</v>
      </c>
      <c r="N100" s="225" t="s">
        <v>47</v>
      </c>
      <c r="O100" s="87"/>
      <c r="P100" s="226">
        <f>O100*H100</f>
        <v>0</v>
      </c>
      <c r="Q100" s="226">
        <v>0.0078700000000000003</v>
      </c>
      <c r="R100" s="226">
        <f>Q100*H100</f>
        <v>0.086570000000000008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158</v>
      </c>
      <c r="AT100" s="228" t="s">
        <v>153</v>
      </c>
      <c r="AU100" s="228" t="s">
        <v>85</v>
      </c>
      <c r="AY100" s="20" t="s">
        <v>151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83</v>
      </c>
      <c r="BK100" s="229">
        <f>ROUND(I100*H100,2)</f>
        <v>0</v>
      </c>
      <c r="BL100" s="20" t="s">
        <v>158</v>
      </c>
      <c r="BM100" s="228" t="s">
        <v>159</v>
      </c>
    </row>
    <row r="101" s="2" customFormat="1">
      <c r="A101" s="41"/>
      <c r="B101" s="42"/>
      <c r="C101" s="43"/>
      <c r="D101" s="230" t="s">
        <v>160</v>
      </c>
      <c r="E101" s="43"/>
      <c r="F101" s="231" t="s">
        <v>161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160</v>
      </c>
      <c r="AU101" s="20" t="s">
        <v>85</v>
      </c>
    </row>
    <row r="102" s="13" customFormat="1">
      <c r="A102" s="13"/>
      <c r="B102" s="235"/>
      <c r="C102" s="236"/>
      <c r="D102" s="237" t="s">
        <v>162</v>
      </c>
      <c r="E102" s="238" t="s">
        <v>19</v>
      </c>
      <c r="F102" s="239" t="s">
        <v>163</v>
      </c>
      <c r="G102" s="236"/>
      <c r="H102" s="240">
        <v>11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162</v>
      </c>
      <c r="AU102" s="246" t="s">
        <v>85</v>
      </c>
      <c r="AV102" s="13" t="s">
        <v>85</v>
      </c>
      <c r="AW102" s="13" t="s">
        <v>37</v>
      </c>
      <c r="AX102" s="13" t="s">
        <v>83</v>
      </c>
      <c r="AY102" s="246" t="s">
        <v>151</v>
      </c>
    </row>
    <row r="103" s="2" customFormat="1" ht="16.5" customHeight="1">
      <c r="A103" s="41"/>
      <c r="B103" s="42"/>
      <c r="C103" s="217" t="s">
        <v>85</v>
      </c>
      <c r="D103" s="217" t="s">
        <v>153</v>
      </c>
      <c r="E103" s="218" t="s">
        <v>164</v>
      </c>
      <c r="F103" s="219" t="s">
        <v>165</v>
      </c>
      <c r="G103" s="220" t="s">
        <v>166</v>
      </c>
      <c r="H103" s="221">
        <v>50</v>
      </c>
      <c r="I103" s="222"/>
      <c r="J103" s="223">
        <f>ROUND(I103*H103,2)</f>
        <v>0</v>
      </c>
      <c r="K103" s="219" t="s">
        <v>157</v>
      </c>
      <c r="L103" s="47"/>
      <c r="M103" s="224" t="s">
        <v>19</v>
      </c>
      <c r="N103" s="225" t="s">
        <v>47</v>
      </c>
      <c r="O103" s="87"/>
      <c r="P103" s="226">
        <f>O103*H103</f>
        <v>0</v>
      </c>
      <c r="Q103" s="226">
        <v>3.0000000000000001E-05</v>
      </c>
      <c r="R103" s="226">
        <f>Q103*H103</f>
        <v>0.0015</v>
      </c>
      <c r="S103" s="226">
        <v>0</v>
      </c>
      <c r="T103" s="22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8" t="s">
        <v>158</v>
      </c>
      <c r="AT103" s="228" t="s">
        <v>153</v>
      </c>
      <c r="AU103" s="228" t="s">
        <v>85</v>
      </c>
      <c r="AY103" s="20" t="s">
        <v>151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0" t="s">
        <v>83</v>
      </c>
      <c r="BK103" s="229">
        <f>ROUND(I103*H103,2)</f>
        <v>0</v>
      </c>
      <c r="BL103" s="20" t="s">
        <v>158</v>
      </c>
      <c r="BM103" s="228" t="s">
        <v>167</v>
      </c>
    </row>
    <row r="104" s="2" customFormat="1">
      <c r="A104" s="41"/>
      <c r="B104" s="42"/>
      <c r="C104" s="43"/>
      <c r="D104" s="230" t="s">
        <v>160</v>
      </c>
      <c r="E104" s="43"/>
      <c r="F104" s="231" t="s">
        <v>168</v>
      </c>
      <c r="G104" s="43"/>
      <c r="H104" s="43"/>
      <c r="I104" s="232"/>
      <c r="J104" s="43"/>
      <c r="K104" s="43"/>
      <c r="L104" s="47"/>
      <c r="M104" s="233"/>
      <c r="N104" s="23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160</v>
      </c>
      <c r="AU104" s="20" t="s">
        <v>85</v>
      </c>
    </row>
    <row r="105" s="13" customFormat="1">
      <c r="A105" s="13"/>
      <c r="B105" s="235"/>
      <c r="C105" s="236"/>
      <c r="D105" s="237" t="s">
        <v>162</v>
      </c>
      <c r="E105" s="238" t="s">
        <v>19</v>
      </c>
      <c r="F105" s="239" t="s">
        <v>169</v>
      </c>
      <c r="G105" s="236"/>
      <c r="H105" s="240">
        <v>50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162</v>
      </c>
      <c r="AU105" s="246" t="s">
        <v>85</v>
      </c>
      <c r="AV105" s="13" t="s">
        <v>85</v>
      </c>
      <c r="AW105" s="13" t="s">
        <v>37</v>
      </c>
      <c r="AX105" s="13" t="s">
        <v>83</v>
      </c>
      <c r="AY105" s="246" t="s">
        <v>151</v>
      </c>
    </row>
    <row r="106" s="2" customFormat="1" ht="49.05" customHeight="1">
      <c r="A106" s="41"/>
      <c r="B106" s="42"/>
      <c r="C106" s="217" t="s">
        <v>94</v>
      </c>
      <c r="D106" s="217" t="s">
        <v>153</v>
      </c>
      <c r="E106" s="218" t="s">
        <v>170</v>
      </c>
      <c r="F106" s="219" t="s">
        <v>171</v>
      </c>
      <c r="G106" s="220" t="s">
        <v>156</v>
      </c>
      <c r="H106" s="221">
        <v>94.799999999999997</v>
      </c>
      <c r="I106" s="222"/>
      <c r="J106" s="223">
        <f>ROUND(I106*H106,2)</f>
        <v>0</v>
      </c>
      <c r="K106" s="219" t="s">
        <v>157</v>
      </c>
      <c r="L106" s="47"/>
      <c r="M106" s="224" t="s">
        <v>19</v>
      </c>
      <c r="N106" s="225" t="s">
        <v>47</v>
      </c>
      <c r="O106" s="87"/>
      <c r="P106" s="226">
        <f>O106*H106</f>
        <v>0</v>
      </c>
      <c r="Q106" s="226">
        <v>0.0086800000000000002</v>
      </c>
      <c r="R106" s="226">
        <f>Q106*H106</f>
        <v>0.82286400000000004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158</v>
      </c>
      <c r="AT106" s="228" t="s">
        <v>153</v>
      </c>
      <c r="AU106" s="228" t="s">
        <v>85</v>
      </c>
      <c r="AY106" s="20" t="s">
        <v>151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0" t="s">
        <v>83</v>
      </c>
      <c r="BK106" s="229">
        <f>ROUND(I106*H106,2)</f>
        <v>0</v>
      </c>
      <c r="BL106" s="20" t="s">
        <v>158</v>
      </c>
      <c r="BM106" s="228" t="s">
        <v>172</v>
      </c>
    </row>
    <row r="107" s="2" customFormat="1">
      <c r="A107" s="41"/>
      <c r="B107" s="42"/>
      <c r="C107" s="43"/>
      <c r="D107" s="230" t="s">
        <v>160</v>
      </c>
      <c r="E107" s="43"/>
      <c r="F107" s="231" t="s">
        <v>173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160</v>
      </c>
      <c r="AU107" s="20" t="s">
        <v>85</v>
      </c>
    </row>
    <row r="108" s="13" customFormat="1">
      <c r="A108" s="13"/>
      <c r="B108" s="235"/>
      <c r="C108" s="236"/>
      <c r="D108" s="237" t="s">
        <v>162</v>
      </c>
      <c r="E108" s="238" t="s">
        <v>19</v>
      </c>
      <c r="F108" s="239" t="s">
        <v>174</v>
      </c>
      <c r="G108" s="236"/>
      <c r="H108" s="240">
        <v>21.5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162</v>
      </c>
      <c r="AU108" s="246" t="s">
        <v>85</v>
      </c>
      <c r="AV108" s="13" t="s">
        <v>85</v>
      </c>
      <c r="AW108" s="13" t="s">
        <v>37</v>
      </c>
      <c r="AX108" s="13" t="s">
        <v>76</v>
      </c>
      <c r="AY108" s="246" t="s">
        <v>151</v>
      </c>
    </row>
    <row r="109" s="13" customFormat="1">
      <c r="A109" s="13"/>
      <c r="B109" s="235"/>
      <c r="C109" s="236"/>
      <c r="D109" s="237" t="s">
        <v>162</v>
      </c>
      <c r="E109" s="238" t="s">
        <v>19</v>
      </c>
      <c r="F109" s="239" t="s">
        <v>175</v>
      </c>
      <c r="G109" s="236"/>
      <c r="H109" s="240">
        <v>73.299999999999997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162</v>
      </c>
      <c r="AU109" s="246" t="s">
        <v>85</v>
      </c>
      <c r="AV109" s="13" t="s">
        <v>85</v>
      </c>
      <c r="AW109" s="13" t="s">
        <v>37</v>
      </c>
      <c r="AX109" s="13" t="s">
        <v>76</v>
      </c>
      <c r="AY109" s="246" t="s">
        <v>151</v>
      </c>
    </row>
    <row r="110" s="14" customFormat="1">
      <c r="A110" s="14"/>
      <c r="B110" s="247"/>
      <c r="C110" s="248"/>
      <c r="D110" s="237" t="s">
        <v>162</v>
      </c>
      <c r="E110" s="249" t="s">
        <v>19</v>
      </c>
      <c r="F110" s="250" t="s">
        <v>176</v>
      </c>
      <c r="G110" s="248"/>
      <c r="H110" s="251">
        <v>94.799999999999997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7" t="s">
        <v>162</v>
      </c>
      <c r="AU110" s="257" t="s">
        <v>85</v>
      </c>
      <c r="AV110" s="14" t="s">
        <v>158</v>
      </c>
      <c r="AW110" s="14" t="s">
        <v>37</v>
      </c>
      <c r="AX110" s="14" t="s">
        <v>83</v>
      </c>
      <c r="AY110" s="257" t="s">
        <v>151</v>
      </c>
    </row>
    <row r="111" s="2" customFormat="1" ht="49.05" customHeight="1">
      <c r="A111" s="41"/>
      <c r="B111" s="42"/>
      <c r="C111" s="217" t="s">
        <v>158</v>
      </c>
      <c r="D111" s="217" t="s">
        <v>153</v>
      </c>
      <c r="E111" s="218" t="s">
        <v>177</v>
      </c>
      <c r="F111" s="219" t="s">
        <v>178</v>
      </c>
      <c r="G111" s="220" t="s">
        <v>156</v>
      </c>
      <c r="H111" s="221">
        <v>7</v>
      </c>
      <c r="I111" s="222"/>
      <c r="J111" s="223">
        <f>ROUND(I111*H111,2)</f>
        <v>0</v>
      </c>
      <c r="K111" s="219" t="s">
        <v>157</v>
      </c>
      <c r="L111" s="47"/>
      <c r="M111" s="224" t="s">
        <v>19</v>
      </c>
      <c r="N111" s="225" t="s">
        <v>47</v>
      </c>
      <c r="O111" s="87"/>
      <c r="P111" s="226">
        <f>O111*H111</f>
        <v>0</v>
      </c>
      <c r="Q111" s="226">
        <v>0.036900000000000002</v>
      </c>
      <c r="R111" s="226">
        <f>Q111*H111</f>
        <v>0.25830000000000003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158</v>
      </c>
      <c r="AT111" s="228" t="s">
        <v>153</v>
      </c>
      <c r="AU111" s="228" t="s">
        <v>85</v>
      </c>
      <c r="AY111" s="20" t="s">
        <v>151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83</v>
      </c>
      <c r="BK111" s="229">
        <f>ROUND(I111*H111,2)</f>
        <v>0</v>
      </c>
      <c r="BL111" s="20" t="s">
        <v>158</v>
      </c>
      <c r="BM111" s="228" t="s">
        <v>179</v>
      </c>
    </row>
    <row r="112" s="2" customFormat="1">
      <c r="A112" s="41"/>
      <c r="B112" s="42"/>
      <c r="C112" s="43"/>
      <c r="D112" s="230" t="s">
        <v>160</v>
      </c>
      <c r="E112" s="43"/>
      <c r="F112" s="231" t="s">
        <v>180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160</v>
      </c>
      <c r="AU112" s="20" t="s">
        <v>85</v>
      </c>
    </row>
    <row r="113" s="13" customFormat="1">
      <c r="A113" s="13"/>
      <c r="B113" s="235"/>
      <c r="C113" s="236"/>
      <c r="D113" s="237" t="s">
        <v>162</v>
      </c>
      <c r="E113" s="238" t="s">
        <v>19</v>
      </c>
      <c r="F113" s="239" t="s">
        <v>181</v>
      </c>
      <c r="G113" s="236"/>
      <c r="H113" s="240">
        <v>7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162</v>
      </c>
      <c r="AU113" s="246" t="s">
        <v>85</v>
      </c>
      <c r="AV113" s="13" t="s">
        <v>85</v>
      </c>
      <c r="AW113" s="13" t="s">
        <v>37</v>
      </c>
      <c r="AX113" s="13" t="s">
        <v>83</v>
      </c>
      <c r="AY113" s="246" t="s">
        <v>151</v>
      </c>
    </row>
    <row r="114" s="2" customFormat="1" ht="49.05" customHeight="1">
      <c r="A114" s="41"/>
      <c r="B114" s="42"/>
      <c r="C114" s="217" t="s">
        <v>182</v>
      </c>
      <c r="D114" s="217" t="s">
        <v>153</v>
      </c>
      <c r="E114" s="218" t="s">
        <v>183</v>
      </c>
      <c r="F114" s="219" t="s">
        <v>184</v>
      </c>
      <c r="G114" s="220" t="s">
        <v>156</v>
      </c>
      <c r="H114" s="221">
        <v>33.5</v>
      </c>
      <c r="I114" s="222"/>
      <c r="J114" s="223">
        <f>ROUND(I114*H114,2)</f>
        <v>0</v>
      </c>
      <c r="K114" s="219" t="s">
        <v>157</v>
      </c>
      <c r="L114" s="47"/>
      <c r="M114" s="224" t="s">
        <v>19</v>
      </c>
      <c r="N114" s="225" t="s">
        <v>47</v>
      </c>
      <c r="O114" s="87"/>
      <c r="P114" s="226">
        <f>O114*H114</f>
        <v>0</v>
      </c>
      <c r="Q114" s="226">
        <v>0.036900000000000002</v>
      </c>
      <c r="R114" s="226">
        <f>Q114*H114</f>
        <v>1.2361500000000001</v>
      </c>
      <c r="S114" s="226">
        <v>0</v>
      </c>
      <c r="T114" s="22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8" t="s">
        <v>158</v>
      </c>
      <c r="AT114" s="228" t="s">
        <v>153</v>
      </c>
      <c r="AU114" s="228" t="s">
        <v>85</v>
      </c>
      <c r="AY114" s="20" t="s">
        <v>151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0" t="s">
        <v>83</v>
      </c>
      <c r="BK114" s="229">
        <f>ROUND(I114*H114,2)</f>
        <v>0</v>
      </c>
      <c r="BL114" s="20" t="s">
        <v>158</v>
      </c>
      <c r="BM114" s="228" t="s">
        <v>185</v>
      </c>
    </row>
    <row r="115" s="2" customFormat="1">
      <c r="A115" s="41"/>
      <c r="B115" s="42"/>
      <c r="C115" s="43"/>
      <c r="D115" s="230" t="s">
        <v>160</v>
      </c>
      <c r="E115" s="43"/>
      <c r="F115" s="231" t="s">
        <v>186</v>
      </c>
      <c r="G115" s="43"/>
      <c r="H115" s="43"/>
      <c r="I115" s="232"/>
      <c r="J115" s="43"/>
      <c r="K115" s="43"/>
      <c r="L115" s="47"/>
      <c r="M115" s="233"/>
      <c r="N115" s="23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160</v>
      </c>
      <c r="AU115" s="20" t="s">
        <v>85</v>
      </c>
    </row>
    <row r="116" s="13" customFormat="1">
      <c r="A116" s="13"/>
      <c r="B116" s="235"/>
      <c r="C116" s="236"/>
      <c r="D116" s="237" t="s">
        <v>162</v>
      </c>
      <c r="E116" s="238" t="s">
        <v>19</v>
      </c>
      <c r="F116" s="239" t="s">
        <v>187</v>
      </c>
      <c r="G116" s="236"/>
      <c r="H116" s="240">
        <v>22.5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162</v>
      </c>
      <c r="AU116" s="246" t="s">
        <v>85</v>
      </c>
      <c r="AV116" s="13" t="s">
        <v>85</v>
      </c>
      <c r="AW116" s="13" t="s">
        <v>37</v>
      </c>
      <c r="AX116" s="13" t="s">
        <v>76</v>
      </c>
      <c r="AY116" s="246" t="s">
        <v>151</v>
      </c>
    </row>
    <row r="117" s="13" customFormat="1">
      <c r="A117" s="13"/>
      <c r="B117" s="235"/>
      <c r="C117" s="236"/>
      <c r="D117" s="237" t="s">
        <v>162</v>
      </c>
      <c r="E117" s="238" t="s">
        <v>19</v>
      </c>
      <c r="F117" s="239" t="s">
        <v>188</v>
      </c>
      <c r="G117" s="236"/>
      <c r="H117" s="240">
        <v>9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162</v>
      </c>
      <c r="AU117" s="246" t="s">
        <v>85</v>
      </c>
      <c r="AV117" s="13" t="s">
        <v>85</v>
      </c>
      <c r="AW117" s="13" t="s">
        <v>37</v>
      </c>
      <c r="AX117" s="13" t="s">
        <v>76</v>
      </c>
      <c r="AY117" s="246" t="s">
        <v>151</v>
      </c>
    </row>
    <row r="118" s="13" customFormat="1">
      <c r="A118" s="13"/>
      <c r="B118" s="235"/>
      <c r="C118" s="236"/>
      <c r="D118" s="237" t="s">
        <v>162</v>
      </c>
      <c r="E118" s="238" t="s">
        <v>19</v>
      </c>
      <c r="F118" s="239" t="s">
        <v>189</v>
      </c>
      <c r="G118" s="236"/>
      <c r="H118" s="240">
        <v>2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162</v>
      </c>
      <c r="AU118" s="246" t="s">
        <v>85</v>
      </c>
      <c r="AV118" s="13" t="s">
        <v>85</v>
      </c>
      <c r="AW118" s="13" t="s">
        <v>37</v>
      </c>
      <c r="AX118" s="13" t="s">
        <v>76</v>
      </c>
      <c r="AY118" s="246" t="s">
        <v>151</v>
      </c>
    </row>
    <row r="119" s="14" customFormat="1">
      <c r="A119" s="14"/>
      <c r="B119" s="247"/>
      <c r="C119" s="248"/>
      <c r="D119" s="237" t="s">
        <v>162</v>
      </c>
      <c r="E119" s="249" t="s">
        <v>19</v>
      </c>
      <c r="F119" s="250" t="s">
        <v>176</v>
      </c>
      <c r="G119" s="248"/>
      <c r="H119" s="251">
        <v>33.5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162</v>
      </c>
      <c r="AU119" s="257" t="s">
        <v>85</v>
      </c>
      <c r="AV119" s="14" t="s">
        <v>158</v>
      </c>
      <c r="AW119" s="14" t="s">
        <v>37</v>
      </c>
      <c r="AX119" s="14" t="s">
        <v>83</v>
      </c>
      <c r="AY119" s="257" t="s">
        <v>151</v>
      </c>
    </row>
    <row r="120" s="2" customFormat="1" ht="16.5" customHeight="1">
      <c r="A120" s="41"/>
      <c r="B120" s="42"/>
      <c r="C120" s="217" t="s">
        <v>190</v>
      </c>
      <c r="D120" s="217" t="s">
        <v>153</v>
      </c>
      <c r="E120" s="218" t="s">
        <v>191</v>
      </c>
      <c r="F120" s="219" t="s">
        <v>192</v>
      </c>
      <c r="G120" s="220" t="s">
        <v>193</v>
      </c>
      <c r="H120" s="221">
        <v>1.5</v>
      </c>
      <c r="I120" s="222"/>
      <c r="J120" s="223">
        <f>ROUND(I120*H120,2)</f>
        <v>0</v>
      </c>
      <c r="K120" s="219" t="s">
        <v>157</v>
      </c>
      <c r="L120" s="47"/>
      <c r="M120" s="224" t="s">
        <v>19</v>
      </c>
      <c r="N120" s="225" t="s">
        <v>47</v>
      </c>
      <c r="O120" s="87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8" t="s">
        <v>158</v>
      </c>
      <c r="AT120" s="228" t="s">
        <v>153</v>
      </c>
      <c r="AU120" s="228" t="s">
        <v>85</v>
      </c>
      <c r="AY120" s="20" t="s">
        <v>151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20" t="s">
        <v>83</v>
      </c>
      <c r="BK120" s="229">
        <f>ROUND(I120*H120,2)</f>
        <v>0</v>
      </c>
      <c r="BL120" s="20" t="s">
        <v>158</v>
      </c>
      <c r="BM120" s="228" t="s">
        <v>194</v>
      </c>
    </row>
    <row r="121" s="2" customFormat="1">
      <c r="A121" s="41"/>
      <c r="B121" s="42"/>
      <c r="C121" s="43"/>
      <c r="D121" s="230" t="s">
        <v>160</v>
      </c>
      <c r="E121" s="43"/>
      <c r="F121" s="231" t="s">
        <v>195</v>
      </c>
      <c r="G121" s="43"/>
      <c r="H121" s="43"/>
      <c r="I121" s="232"/>
      <c r="J121" s="43"/>
      <c r="K121" s="43"/>
      <c r="L121" s="47"/>
      <c r="M121" s="233"/>
      <c r="N121" s="23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160</v>
      </c>
      <c r="AU121" s="20" t="s">
        <v>85</v>
      </c>
    </row>
    <row r="122" s="13" customFormat="1">
      <c r="A122" s="13"/>
      <c r="B122" s="235"/>
      <c r="C122" s="236"/>
      <c r="D122" s="237" t="s">
        <v>162</v>
      </c>
      <c r="E122" s="238" t="s">
        <v>19</v>
      </c>
      <c r="F122" s="239" t="s">
        <v>196</v>
      </c>
      <c r="G122" s="236"/>
      <c r="H122" s="240">
        <v>1.5</v>
      </c>
      <c r="I122" s="241"/>
      <c r="J122" s="236"/>
      <c r="K122" s="236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162</v>
      </c>
      <c r="AU122" s="246" t="s">
        <v>85</v>
      </c>
      <c r="AV122" s="13" t="s">
        <v>85</v>
      </c>
      <c r="AW122" s="13" t="s">
        <v>37</v>
      </c>
      <c r="AX122" s="13" t="s">
        <v>83</v>
      </c>
      <c r="AY122" s="246" t="s">
        <v>151</v>
      </c>
    </row>
    <row r="123" s="2" customFormat="1" ht="16.5" customHeight="1">
      <c r="A123" s="41"/>
      <c r="B123" s="42"/>
      <c r="C123" s="217" t="s">
        <v>197</v>
      </c>
      <c r="D123" s="217" t="s">
        <v>153</v>
      </c>
      <c r="E123" s="218" t="s">
        <v>198</v>
      </c>
      <c r="F123" s="219" t="s">
        <v>199</v>
      </c>
      <c r="G123" s="220" t="s">
        <v>193</v>
      </c>
      <c r="H123" s="221">
        <v>50.034999999999997</v>
      </c>
      <c r="I123" s="222"/>
      <c r="J123" s="223">
        <f>ROUND(I123*H123,2)</f>
        <v>0</v>
      </c>
      <c r="K123" s="219" t="s">
        <v>157</v>
      </c>
      <c r="L123" s="47"/>
      <c r="M123" s="224" t="s">
        <v>19</v>
      </c>
      <c r="N123" s="225" t="s">
        <v>47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158</v>
      </c>
      <c r="AT123" s="228" t="s">
        <v>153</v>
      </c>
      <c r="AU123" s="228" t="s">
        <v>85</v>
      </c>
      <c r="AY123" s="20" t="s">
        <v>151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83</v>
      </c>
      <c r="BK123" s="229">
        <f>ROUND(I123*H123,2)</f>
        <v>0</v>
      </c>
      <c r="BL123" s="20" t="s">
        <v>158</v>
      </c>
      <c r="BM123" s="228" t="s">
        <v>200</v>
      </c>
    </row>
    <row r="124" s="2" customFormat="1">
      <c r="A124" s="41"/>
      <c r="B124" s="42"/>
      <c r="C124" s="43"/>
      <c r="D124" s="230" t="s">
        <v>160</v>
      </c>
      <c r="E124" s="43"/>
      <c r="F124" s="231" t="s">
        <v>201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160</v>
      </c>
      <c r="AU124" s="20" t="s">
        <v>85</v>
      </c>
    </row>
    <row r="125" s="13" customFormat="1">
      <c r="A125" s="13"/>
      <c r="B125" s="235"/>
      <c r="C125" s="236"/>
      <c r="D125" s="237" t="s">
        <v>162</v>
      </c>
      <c r="E125" s="238" t="s">
        <v>19</v>
      </c>
      <c r="F125" s="239" t="s">
        <v>202</v>
      </c>
      <c r="G125" s="236"/>
      <c r="H125" s="240">
        <v>35.829999999999998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162</v>
      </c>
      <c r="AU125" s="246" t="s">
        <v>85</v>
      </c>
      <c r="AV125" s="13" t="s">
        <v>85</v>
      </c>
      <c r="AW125" s="13" t="s">
        <v>37</v>
      </c>
      <c r="AX125" s="13" t="s">
        <v>76</v>
      </c>
      <c r="AY125" s="246" t="s">
        <v>151</v>
      </c>
    </row>
    <row r="126" s="15" customFormat="1">
      <c r="A126" s="15"/>
      <c r="B126" s="258"/>
      <c r="C126" s="259"/>
      <c r="D126" s="237" t="s">
        <v>162</v>
      </c>
      <c r="E126" s="260" t="s">
        <v>19</v>
      </c>
      <c r="F126" s="261" t="s">
        <v>203</v>
      </c>
      <c r="G126" s="259"/>
      <c r="H126" s="260" t="s">
        <v>19</v>
      </c>
      <c r="I126" s="262"/>
      <c r="J126" s="259"/>
      <c r="K126" s="259"/>
      <c r="L126" s="263"/>
      <c r="M126" s="264"/>
      <c r="N126" s="265"/>
      <c r="O126" s="265"/>
      <c r="P126" s="265"/>
      <c r="Q126" s="265"/>
      <c r="R126" s="265"/>
      <c r="S126" s="265"/>
      <c r="T126" s="26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7" t="s">
        <v>162</v>
      </c>
      <c r="AU126" s="267" t="s">
        <v>85</v>
      </c>
      <c r="AV126" s="15" t="s">
        <v>83</v>
      </c>
      <c r="AW126" s="15" t="s">
        <v>37</v>
      </c>
      <c r="AX126" s="15" t="s">
        <v>76</v>
      </c>
      <c r="AY126" s="267" t="s">
        <v>151</v>
      </c>
    </row>
    <row r="127" s="13" customFormat="1">
      <c r="A127" s="13"/>
      <c r="B127" s="235"/>
      <c r="C127" s="236"/>
      <c r="D127" s="237" t="s">
        <v>162</v>
      </c>
      <c r="E127" s="238" t="s">
        <v>19</v>
      </c>
      <c r="F127" s="239" t="s">
        <v>204</v>
      </c>
      <c r="G127" s="236"/>
      <c r="H127" s="240">
        <v>7.0049999999999999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162</v>
      </c>
      <c r="AU127" s="246" t="s">
        <v>85</v>
      </c>
      <c r="AV127" s="13" t="s">
        <v>85</v>
      </c>
      <c r="AW127" s="13" t="s">
        <v>37</v>
      </c>
      <c r="AX127" s="13" t="s">
        <v>76</v>
      </c>
      <c r="AY127" s="246" t="s">
        <v>151</v>
      </c>
    </row>
    <row r="128" s="13" customFormat="1">
      <c r="A128" s="13"/>
      <c r="B128" s="235"/>
      <c r="C128" s="236"/>
      <c r="D128" s="237" t="s">
        <v>162</v>
      </c>
      <c r="E128" s="238" t="s">
        <v>19</v>
      </c>
      <c r="F128" s="239" t="s">
        <v>205</v>
      </c>
      <c r="G128" s="236"/>
      <c r="H128" s="240">
        <v>2.25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162</v>
      </c>
      <c r="AU128" s="246" t="s">
        <v>85</v>
      </c>
      <c r="AV128" s="13" t="s">
        <v>85</v>
      </c>
      <c r="AW128" s="13" t="s">
        <v>37</v>
      </c>
      <c r="AX128" s="13" t="s">
        <v>76</v>
      </c>
      <c r="AY128" s="246" t="s">
        <v>151</v>
      </c>
    </row>
    <row r="129" s="15" customFormat="1">
      <c r="A129" s="15"/>
      <c r="B129" s="258"/>
      <c r="C129" s="259"/>
      <c r="D129" s="237" t="s">
        <v>162</v>
      </c>
      <c r="E129" s="260" t="s">
        <v>19</v>
      </c>
      <c r="F129" s="261" t="s">
        <v>206</v>
      </c>
      <c r="G129" s="259"/>
      <c r="H129" s="260" t="s">
        <v>19</v>
      </c>
      <c r="I129" s="262"/>
      <c r="J129" s="259"/>
      <c r="K129" s="259"/>
      <c r="L129" s="263"/>
      <c r="M129" s="264"/>
      <c r="N129" s="265"/>
      <c r="O129" s="265"/>
      <c r="P129" s="265"/>
      <c r="Q129" s="265"/>
      <c r="R129" s="265"/>
      <c r="S129" s="265"/>
      <c r="T129" s="26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7" t="s">
        <v>162</v>
      </c>
      <c r="AU129" s="267" t="s">
        <v>85</v>
      </c>
      <c r="AV129" s="15" t="s">
        <v>83</v>
      </c>
      <c r="AW129" s="15" t="s">
        <v>37</v>
      </c>
      <c r="AX129" s="15" t="s">
        <v>76</v>
      </c>
      <c r="AY129" s="267" t="s">
        <v>151</v>
      </c>
    </row>
    <row r="130" s="13" customFormat="1">
      <c r="A130" s="13"/>
      <c r="B130" s="235"/>
      <c r="C130" s="236"/>
      <c r="D130" s="237" t="s">
        <v>162</v>
      </c>
      <c r="E130" s="238" t="s">
        <v>19</v>
      </c>
      <c r="F130" s="239" t="s">
        <v>207</v>
      </c>
      <c r="G130" s="236"/>
      <c r="H130" s="240">
        <v>4.9500000000000002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162</v>
      </c>
      <c r="AU130" s="246" t="s">
        <v>85</v>
      </c>
      <c r="AV130" s="13" t="s">
        <v>85</v>
      </c>
      <c r="AW130" s="13" t="s">
        <v>37</v>
      </c>
      <c r="AX130" s="13" t="s">
        <v>76</v>
      </c>
      <c r="AY130" s="246" t="s">
        <v>151</v>
      </c>
    </row>
    <row r="131" s="14" customFormat="1">
      <c r="A131" s="14"/>
      <c r="B131" s="247"/>
      <c r="C131" s="248"/>
      <c r="D131" s="237" t="s">
        <v>162</v>
      </c>
      <c r="E131" s="249" t="s">
        <v>19</v>
      </c>
      <c r="F131" s="250" t="s">
        <v>176</v>
      </c>
      <c r="G131" s="248"/>
      <c r="H131" s="251">
        <v>50.035000000000004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162</v>
      </c>
      <c r="AU131" s="257" t="s">
        <v>85</v>
      </c>
      <c r="AV131" s="14" t="s">
        <v>158</v>
      </c>
      <c r="AW131" s="14" t="s">
        <v>37</v>
      </c>
      <c r="AX131" s="14" t="s">
        <v>83</v>
      </c>
      <c r="AY131" s="257" t="s">
        <v>151</v>
      </c>
    </row>
    <row r="132" s="2" customFormat="1" ht="24.15" customHeight="1">
      <c r="A132" s="41"/>
      <c r="B132" s="42"/>
      <c r="C132" s="217" t="s">
        <v>208</v>
      </c>
      <c r="D132" s="217" t="s">
        <v>153</v>
      </c>
      <c r="E132" s="218" t="s">
        <v>209</v>
      </c>
      <c r="F132" s="219" t="s">
        <v>210</v>
      </c>
      <c r="G132" s="220" t="s">
        <v>211</v>
      </c>
      <c r="H132" s="221">
        <v>3.7130000000000001</v>
      </c>
      <c r="I132" s="222"/>
      <c r="J132" s="223">
        <f>ROUND(I132*H132,2)</f>
        <v>0</v>
      </c>
      <c r="K132" s="219" t="s">
        <v>157</v>
      </c>
      <c r="L132" s="47"/>
      <c r="M132" s="224" t="s">
        <v>19</v>
      </c>
      <c r="N132" s="225" t="s">
        <v>47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158</v>
      </c>
      <c r="AT132" s="228" t="s">
        <v>153</v>
      </c>
      <c r="AU132" s="228" t="s">
        <v>85</v>
      </c>
      <c r="AY132" s="20" t="s">
        <v>151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83</v>
      </c>
      <c r="BK132" s="229">
        <f>ROUND(I132*H132,2)</f>
        <v>0</v>
      </c>
      <c r="BL132" s="20" t="s">
        <v>158</v>
      </c>
      <c r="BM132" s="228" t="s">
        <v>212</v>
      </c>
    </row>
    <row r="133" s="2" customFormat="1">
      <c r="A133" s="41"/>
      <c r="B133" s="42"/>
      <c r="C133" s="43"/>
      <c r="D133" s="230" t="s">
        <v>160</v>
      </c>
      <c r="E133" s="43"/>
      <c r="F133" s="231" t="s">
        <v>213</v>
      </c>
      <c r="G133" s="43"/>
      <c r="H133" s="43"/>
      <c r="I133" s="232"/>
      <c r="J133" s="43"/>
      <c r="K133" s="43"/>
      <c r="L133" s="47"/>
      <c r="M133" s="233"/>
      <c r="N133" s="23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160</v>
      </c>
      <c r="AU133" s="20" t="s">
        <v>85</v>
      </c>
    </row>
    <row r="134" s="13" customFormat="1">
      <c r="A134" s="13"/>
      <c r="B134" s="235"/>
      <c r="C134" s="236"/>
      <c r="D134" s="237" t="s">
        <v>162</v>
      </c>
      <c r="E134" s="238" t="s">
        <v>19</v>
      </c>
      <c r="F134" s="239" t="s">
        <v>214</v>
      </c>
      <c r="G134" s="236"/>
      <c r="H134" s="240">
        <v>3.7130000000000001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162</v>
      </c>
      <c r="AU134" s="246" t="s">
        <v>85</v>
      </c>
      <c r="AV134" s="13" t="s">
        <v>85</v>
      </c>
      <c r="AW134" s="13" t="s">
        <v>37</v>
      </c>
      <c r="AX134" s="13" t="s">
        <v>83</v>
      </c>
      <c r="AY134" s="246" t="s">
        <v>151</v>
      </c>
    </row>
    <row r="135" s="2" customFormat="1" ht="24.15" customHeight="1">
      <c r="A135" s="41"/>
      <c r="B135" s="42"/>
      <c r="C135" s="217" t="s">
        <v>215</v>
      </c>
      <c r="D135" s="217" t="s">
        <v>153</v>
      </c>
      <c r="E135" s="218" t="s">
        <v>216</v>
      </c>
      <c r="F135" s="219" t="s">
        <v>217</v>
      </c>
      <c r="G135" s="220" t="s">
        <v>211</v>
      </c>
      <c r="H135" s="221">
        <v>201.88200000000001</v>
      </c>
      <c r="I135" s="222"/>
      <c r="J135" s="223">
        <f>ROUND(I135*H135,2)</f>
        <v>0</v>
      </c>
      <c r="K135" s="219" t="s">
        <v>157</v>
      </c>
      <c r="L135" s="47"/>
      <c r="M135" s="224" t="s">
        <v>19</v>
      </c>
      <c r="N135" s="225" t="s">
        <v>47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158</v>
      </c>
      <c r="AT135" s="228" t="s">
        <v>153</v>
      </c>
      <c r="AU135" s="228" t="s">
        <v>85</v>
      </c>
      <c r="AY135" s="20" t="s">
        <v>151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0" t="s">
        <v>83</v>
      </c>
      <c r="BK135" s="229">
        <f>ROUND(I135*H135,2)</f>
        <v>0</v>
      </c>
      <c r="BL135" s="20" t="s">
        <v>158</v>
      </c>
      <c r="BM135" s="228" t="s">
        <v>218</v>
      </c>
    </row>
    <row r="136" s="2" customFormat="1">
      <c r="A136" s="41"/>
      <c r="B136" s="42"/>
      <c r="C136" s="43"/>
      <c r="D136" s="230" t="s">
        <v>160</v>
      </c>
      <c r="E136" s="43"/>
      <c r="F136" s="231" t="s">
        <v>219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160</v>
      </c>
      <c r="AU136" s="20" t="s">
        <v>85</v>
      </c>
    </row>
    <row r="137" s="13" customFormat="1">
      <c r="A137" s="13"/>
      <c r="B137" s="235"/>
      <c r="C137" s="236"/>
      <c r="D137" s="237" t="s">
        <v>162</v>
      </c>
      <c r="E137" s="238" t="s">
        <v>19</v>
      </c>
      <c r="F137" s="239" t="s">
        <v>220</v>
      </c>
      <c r="G137" s="236"/>
      <c r="H137" s="240">
        <v>19.776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162</v>
      </c>
      <c r="AU137" s="246" t="s">
        <v>85</v>
      </c>
      <c r="AV137" s="13" t="s">
        <v>85</v>
      </c>
      <c r="AW137" s="13" t="s">
        <v>37</v>
      </c>
      <c r="AX137" s="13" t="s">
        <v>76</v>
      </c>
      <c r="AY137" s="246" t="s">
        <v>151</v>
      </c>
    </row>
    <row r="138" s="13" customFormat="1">
      <c r="A138" s="13"/>
      <c r="B138" s="235"/>
      <c r="C138" s="236"/>
      <c r="D138" s="237" t="s">
        <v>162</v>
      </c>
      <c r="E138" s="238" t="s">
        <v>19</v>
      </c>
      <c r="F138" s="239" t="s">
        <v>221</v>
      </c>
      <c r="G138" s="236"/>
      <c r="H138" s="240">
        <v>26.567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162</v>
      </c>
      <c r="AU138" s="246" t="s">
        <v>85</v>
      </c>
      <c r="AV138" s="13" t="s">
        <v>85</v>
      </c>
      <c r="AW138" s="13" t="s">
        <v>37</v>
      </c>
      <c r="AX138" s="13" t="s">
        <v>76</v>
      </c>
      <c r="AY138" s="246" t="s">
        <v>151</v>
      </c>
    </row>
    <row r="139" s="13" customFormat="1">
      <c r="A139" s="13"/>
      <c r="B139" s="235"/>
      <c r="C139" s="236"/>
      <c r="D139" s="237" t="s">
        <v>162</v>
      </c>
      <c r="E139" s="238" t="s">
        <v>19</v>
      </c>
      <c r="F139" s="239" t="s">
        <v>222</v>
      </c>
      <c r="G139" s="236"/>
      <c r="H139" s="240">
        <v>33.840000000000003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162</v>
      </c>
      <c r="AU139" s="246" t="s">
        <v>85</v>
      </c>
      <c r="AV139" s="13" t="s">
        <v>85</v>
      </c>
      <c r="AW139" s="13" t="s">
        <v>37</v>
      </c>
      <c r="AX139" s="13" t="s">
        <v>76</v>
      </c>
      <c r="AY139" s="246" t="s">
        <v>151</v>
      </c>
    </row>
    <row r="140" s="13" customFormat="1">
      <c r="A140" s="13"/>
      <c r="B140" s="235"/>
      <c r="C140" s="236"/>
      <c r="D140" s="237" t="s">
        <v>162</v>
      </c>
      <c r="E140" s="238" t="s">
        <v>19</v>
      </c>
      <c r="F140" s="239" t="s">
        <v>223</v>
      </c>
      <c r="G140" s="236"/>
      <c r="H140" s="240">
        <v>26.605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162</v>
      </c>
      <c r="AU140" s="246" t="s">
        <v>85</v>
      </c>
      <c r="AV140" s="13" t="s">
        <v>85</v>
      </c>
      <c r="AW140" s="13" t="s">
        <v>37</v>
      </c>
      <c r="AX140" s="13" t="s">
        <v>76</v>
      </c>
      <c r="AY140" s="246" t="s">
        <v>151</v>
      </c>
    </row>
    <row r="141" s="13" customFormat="1">
      <c r="A141" s="13"/>
      <c r="B141" s="235"/>
      <c r="C141" s="236"/>
      <c r="D141" s="237" t="s">
        <v>162</v>
      </c>
      <c r="E141" s="238" t="s">
        <v>19</v>
      </c>
      <c r="F141" s="239" t="s">
        <v>224</v>
      </c>
      <c r="G141" s="236"/>
      <c r="H141" s="240">
        <v>22.353000000000002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162</v>
      </c>
      <c r="AU141" s="246" t="s">
        <v>85</v>
      </c>
      <c r="AV141" s="13" t="s">
        <v>85</v>
      </c>
      <c r="AW141" s="13" t="s">
        <v>37</v>
      </c>
      <c r="AX141" s="13" t="s">
        <v>76</v>
      </c>
      <c r="AY141" s="246" t="s">
        <v>151</v>
      </c>
    </row>
    <row r="142" s="13" customFormat="1">
      <c r="A142" s="13"/>
      <c r="B142" s="235"/>
      <c r="C142" s="236"/>
      <c r="D142" s="237" t="s">
        <v>162</v>
      </c>
      <c r="E142" s="238" t="s">
        <v>19</v>
      </c>
      <c r="F142" s="239" t="s">
        <v>225</v>
      </c>
      <c r="G142" s="236"/>
      <c r="H142" s="240">
        <v>43.335000000000001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162</v>
      </c>
      <c r="AU142" s="246" t="s">
        <v>85</v>
      </c>
      <c r="AV142" s="13" t="s">
        <v>85</v>
      </c>
      <c r="AW142" s="13" t="s">
        <v>37</v>
      </c>
      <c r="AX142" s="13" t="s">
        <v>76</v>
      </c>
      <c r="AY142" s="246" t="s">
        <v>151</v>
      </c>
    </row>
    <row r="143" s="13" customFormat="1">
      <c r="A143" s="13"/>
      <c r="B143" s="235"/>
      <c r="C143" s="236"/>
      <c r="D143" s="237" t="s">
        <v>162</v>
      </c>
      <c r="E143" s="238" t="s">
        <v>19</v>
      </c>
      <c r="F143" s="239" t="s">
        <v>226</v>
      </c>
      <c r="G143" s="236"/>
      <c r="H143" s="240">
        <v>24.367999999999999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162</v>
      </c>
      <c r="AU143" s="246" t="s">
        <v>85</v>
      </c>
      <c r="AV143" s="13" t="s">
        <v>85</v>
      </c>
      <c r="AW143" s="13" t="s">
        <v>37</v>
      </c>
      <c r="AX143" s="13" t="s">
        <v>76</v>
      </c>
      <c r="AY143" s="246" t="s">
        <v>151</v>
      </c>
    </row>
    <row r="144" s="13" customFormat="1">
      <c r="A144" s="13"/>
      <c r="B144" s="235"/>
      <c r="C144" s="236"/>
      <c r="D144" s="237" t="s">
        <v>162</v>
      </c>
      <c r="E144" s="238" t="s">
        <v>19</v>
      </c>
      <c r="F144" s="239" t="s">
        <v>227</v>
      </c>
      <c r="G144" s="236"/>
      <c r="H144" s="240">
        <v>29.716000000000001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162</v>
      </c>
      <c r="AU144" s="246" t="s">
        <v>85</v>
      </c>
      <c r="AV144" s="13" t="s">
        <v>85</v>
      </c>
      <c r="AW144" s="13" t="s">
        <v>37</v>
      </c>
      <c r="AX144" s="13" t="s">
        <v>76</v>
      </c>
      <c r="AY144" s="246" t="s">
        <v>151</v>
      </c>
    </row>
    <row r="145" s="13" customFormat="1">
      <c r="A145" s="13"/>
      <c r="B145" s="235"/>
      <c r="C145" s="236"/>
      <c r="D145" s="237" t="s">
        <v>162</v>
      </c>
      <c r="E145" s="238" t="s">
        <v>19</v>
      </c>
      <c r="F145" s="239" t="s">
        <v>228</v>
      </c>
      <c r="G145" s="236"/>
      <c r="H145" s="240">
        <v>14.738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162</v>
      </c>
      <c r="AU145" s="246" t="s">
        <v>85</v>
      </c>
      <c r="AV145" s="13" t="s">
        <v>85</v>
      </c>
      <c r="AW145" s="13" t="s">
        <v>37</v>
      </c>
      <c r="AX145" s="13" t="s">
        <v>76</v>
      </c>
      <c r="AY145" s="246" t="s">
        <v>151</v>
      </c>
    </row>
    <row r="146" s="15" customFormat="1">
      <c r="A146" s="15"/>
      <c r="B146" s="258"/>
      <c r="C146" s="259"/>
      <c r="D146" s="237" t="s">
        <v>162</v>
      </c>
      <c r="E146" s="260" t="s">
        <v>19</v>
      </c>
      <c r="F146" s="261" t="s">
        <v>229</v>
      </c>
      <c r="G146" s="259"/>
      <c r="H146" s="260" t="s">
        <v>19</v>
      </c>
      <c r="I146" s="262"/>
      <c r="J146" s="259"/>
      <c r="K146" s="259"/>
      <c r="L146" s="263"/>
      <c r="M146" s="264"/>
      <c r="N146" s="265"/>
      <c r="O146" s="265"/>
      <c r="P146" s="265"/>
      <c r="Q146" s="265"/>
      <c r="R146" s="265"/>
      <c r="S146" s="265"/>
      <c r="T146" s="26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7" t="s">
        <v>162</v>
      </c>
      <c r="AU146" s="267" t="s">
        <v>85</v>
      </c>
      <c r="AV146" s="15" t="s">
        <v>83</v>
      </c>
      <c r="AW146" s="15" t="s">
        <v>37</v>
      </c>
      <c r="AX146" s="15" t="s">
        <v>76</v>
      </c>
      <c r="AY146" s="267" t="s">
        <v>151</v>
      </c>
    </row>
    <row r="147" s="13" customFormat="1">
      <c r="A147" s="13"/>
      <c r="B147" s="235"/>
      <c r="C147" s="236"/>
      <c r="D147" s="237" t="s">
        <v>162</v>
      </c>
      <c r="E147" s="238" t="s">
        <v>19</v>
      </c>
      <c r="F147" s="239" t="s">
        <v>230</v>
      </c>
      <c r="G147" s="236"/>
      <c r="H147" s="240">
        <v>60.414999999999999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162</v>
      </c>
      <c r="AU147" s="246" t="s">
        <v>85</v>
      </c>
      <c r="AV147" s="13" t="s">
        <v>85</v>
      </c>
      <c r="AW147" s="13" t="s">
        <v>37</v>
      </c>
      <c r="AX147" s="13" t="s">
        <v>76</v>
      </c>
      <c r="AY147" s="246" t="s">
        <v>151</v>
      </c>
    </row>
    <row r="148" s="13" customFormat="1">
      <c r="A148" s="13"/>
      <c r="B148" s="235"/>
      <c r="C148" s="236"/>
      <c r="D148" s="237" t="s">
        <v>162</v>
      </c>
      <c r="E148" s="238" t="s">
        <v>19</v>
      </c>
      <c r="F148" s="239" t="s">
        <v>231</v>
      </c>
      <c r="G148" s="236"/>
      <c r="H148" s="240">
        <v>57.533000000000001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162</v>
      </c>
      <c r="AU148" s="246" t="s">
        <v>85</v>
      </c>
      <c r="AV148" s="13" t="s">
        <v>85</v>
      </c>
      <c r="AW148" s="13" t="s">
        <v>37</v>
      </c>
      <c r="AX148" s="13" t="s">
        <v>76</v>
      </c>
      <c r="AY148" s="246" t="s">
        <v>151</v>
      </c>
    </row>
    <row r="149" s="13" customFormat="1">
      <c r="A149" s="13"/>
      <c r="B149" s="235"/>
      <c r="C149" s="236"/>
      <c r="D149" s="237" t="s">
        <v>162</v>
      </c>
      <c r="E149" s="238" t="s">
        <v>19</v>
      </c>
      <c r="F149" s="239" t="s">
        <v>232</v>
      </c>
      <c r="G149" s="236"/>
      <c r="H149" s="240">
        <v>12.651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162</v>
      </c>
      <c r="AU149" s="246" t="s">
        <v>85</v>
      </c>
      <c r="AV149" s="13" t="s">
        <v>85</v>
      </c>
      <c r="AW149" s="13" t="s">
        <v>37</v>
      </c>
      <c r="AX149" s="13" t="s">
        <v>76</v>
      </c>
      <c r="AY149" s="246" t="s">
        <v>151</v>
      </c>
    </row>
    <row r="150" s="13" customFormat="1">
      <c r="A150" s="13"/>
      <c r="B150" s="235"/>
      <c r="C150" s="236"/>
      <c r="D150" s="237" t="s">
        <v>162</v>
      </c>
      <c r="E150" s="238" t="s">
        <v>19</v>
      </c>
      <c r="F150" s="239" t="s">
        <v>233</v>
      </c>
      <c r="G150" s="236"/>
      <c r="H150" s="240">
        <v>0.16300000000000001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162</v>
      </c>
      <c r="AU150" s="246" t="s">
        <v>85</v>
      </c>
      <c r="AV150" s="13" t="s">
        <v>85</v>
      </c>
      <c r="AW150" s="13" t="s">
        <v>37</v>
      </c>
      <c r="AX150" s="13" t="s">
        <v>76</v>
      </c>
      <c r="AY150" s="246" t="s">
        <v>151</v>
      </c>
    </row>
    <row r="151" s="15" customFormat="1">
      <c r="A151" s="15"/>
      <c r="B151" s="258"/>
      <c r="C151" s="259"/>
      <c r="D151" s="237" t="s">
        <v>162</v>
      </c>
      <c r="E151" s="260" t="s">
        <v>19</v>
      </c>
      <c r="F151" s="261" t="s">
        <v>234</v>
      </c>
      <c r="G151" s="259"/>
      <c r="H151" s="260" t="s">
        <v>19</v>
      </c>
      <c r="I151" s="262"/>
      <c r="J151" s="259"/>
      <c r="K151" s="259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162</v>
      </c>
      <c r="AU151" s="267" t="s">
        <v>85</v>
      </c>
      <c r="AV151" s="15" t="s">
        <v>83</v>
      </c>
      <c r="AW151" s="15" t="s">
        <v>37</v>
      </c>
      <c r="AX151" s="15" t="s">
        <v>76</v>
      </c>
      <c r="AY151" s="267" t="s">
        <v>151</v>
      </c>
    </row>
    <row r="152" s="13" customFormat="1">
      <c r="A152" s="13"/>
      <c r="B152" s="235"/>
      <c r="C152" s="236"/>
      <c r="D152" s="237" t="s">
        <v>162</v>
      </c>
      <c r="E152" s="238" t="s">
        <v>19</v>
      </c>
      <c r="F152" s="239" t="s">
        <v>235</v>
      </c>
      <c r="G152" s="236"/>
      <c r="H152" s="240">
        <v>4.0499999999999998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162</v>
      </c>
      <c r="AU152" s="246" t="s">
        <v>85</v>
      </c>
      <c r="AV152" s="13" t="s">
        <v>85</v>
      </c>
      <c r="AW152" s="13" t="s">
        <v>37</v>
      </c>
      <c r="AX152" s="13" t="s">
        <v>76</v>
      </c>
      <c r="AY152" s="246" t="s">
        <v>151</v>
      </c>
    </row>
    <row r="153" s="15" customFormat="1">
      <c r="A153" s="15"/>
      <c r="B153" s="258"/>
      <c r="C153" s="259"/>
      <c r="D153" s="237" t="s">
        <v>162</v>
      </c>
      <c r="E153" s="260" t="s">
        <v>19</v>
      </c>
      <c r="F153" s="261" t="s">
        <v>236</v>
      </c>
      <c r="G153" s="259"/>
      <c r="H153" s="260" t="s">
        <v>19</v>
      </c>
      <c r="I153" s="262"/>
      <c r="J153" s="259"/>
      <c r="K153" s="259"/>
      <c r="L153" s="263"/>
      <c r="M153" s="264"/>
      <c r="N153" s="265"/>
      <c r="O153" s="265"/>
      <c r="P153" s="265"/>
      <c r="Q153" s="265"/>
      <c r="R153" s="265"/>
      <c r="S153" s="265"/>
      <c r="T153" s="26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7" t="s">
        <v>162</v>
      </c>
      <c r="AU153" s="267" t="s">
        <v>85</v>
      </c>
      <c r="AV153" s="15" t="s">
        <v>83</v>
      </c>
      <c r="AW153" s="15" t="s">
        <v>37</v>
      </c>
      <c r="AX153" s="15" t="s">
        <v>76</v>
      </c>
      <c r="AY153" s="267" t="s">
        <v>151</v>
      </c>
    </row>
    <row r="154" s="13" customFormat="1">
      <c r="A154" s="13"/>
      <c r="B154" s="235"/>
      <c r="C154" s="236"/>
      <c r="D154" s="237" t="s">
        <v>162</v>
      </c>
      <c r="E154" s="238" t="s">
        <v>19</v>
      </c>
      <c r="F154" s="239" t="s">
        <v>237</v>
      </c>
      <c r="G154" s="236"/>
      <c r="H154" s="240">
        <v>27.652999999999999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162</v>
      </c>
      <c r="AU154" s="246" t="s">
        <v>85</v>
      </c>
      <c r="AV154" s="13" t="s">
        <v>85</v>
      </c>
      <c r="AW154" s="13" t="s">
        <v>37</v>
      </c>
      <c r="AX154" s="13" t="s">
        <v>76</v>
      </c>
      <c r="AY154" s="246" t="s">
        <v>151</v>
      </c>
    </row>
    <row r="155" s="15" customFormat="1">
      <c r="A155" s="15"/>
      <c r="B155" s="258"/>
      <c r="C155" s="259"/>
      <c r="D155" s="237" t="s">
        <v>162</v>
      </c>
      <c r="E155" s="260" t="s">
        <v>19</v>
      </c>
      <c r="F155" s="261" t="s">
        <v>238</v>
      </c>
      <c r="G155" s="259"/>
      <c r="H155" s="260" t="s">
        <v>19</v>
      </c>
      <c r="I155" s="262"/>
      <c r="J155" s="259"/>
      <c r="K155" s="259"/>
      <c r="L155" s="263"/>
      <c r="M155" s="264"/>
      <c r="N155" s="265"/>
      <c r="O155" s="265"/>
      <c r="P155" s="265"/>
      <c r="Q155" s="265"/>
      <c r="R155" s="265"/>
      <c r="S155" s="265"/>
      <c r="T155" s="26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7" t="s">
        <v>162</v>
      </c>
      <c r="AU155" s="267" t="s">
        <v>85</v>
      </c>
      <c r="AV155" s="15" t="s">
        <v>83</v>
      </c>
      <c r="AW155" s="15" t="s">
        <v>37</v>
      </c>
      <c r="AX155" s="15" t="s">
        <v>76</v>
      </c>
      <c r="AY155" s="267" t="s">
        <v>151</v>
      </c>
    </row>
    <row r="156" s="16" customFormat="1">
      <c r="A156" s="16"/>
      <c r="B156" s="268"/>
      <c r="C156" s="269"/>
      <c r="D156" s="237" t="s">
        <v>162</v>
      </c>
      <c r="E156" s="270" t="s">
        <v>19</v>
      </c>
      <c r="F156" s="271" t="s">
        <v>239</v>
      </c>
      <c r="G156" s="269"/>
      <c r="H156" s="272">
        <v>403.76299999999998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78" t="s">
        <v>162</v>
      </c>
      <c r="AU156" s="278" t="s">
        <v>85</v>
      </c>
      <c r="AV156" s="16" t="s">
        <v>94</v>
      </c>
      <c r="AW156" s="16" t="s">
        <v>37</v>
      </c>
      <c r="AX156" s="16" t="s">
        <v>76</v>
      </c>
      <c r="AY156" s="278" t="s">
        <v>151</v>
      </c>
    </row>
    <row r="157" s="13" customFormat="1">
      <c r="A157" s="13"/>
      <c r="B157" s="235"/>
      <c r="C157" s="236"/>
      <c r="D157" s="237" t="s">
        <v>162</v>
      </c>
      <c r="E157" s="238" t="s">
        <v>19</v>
      </c>
      <c r="F157" s="239" t="s">
        <v>240</v>
      </c>
      <c r="G157" s="236"/>
      <c r="H157" s="240">
        <v>201.88200000000001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162</v>
      </c>
      <c r="AU157" s="246" t="s">
        <v>85</v>
      </c>
      <c r="AV157" s="13" t="s">
        <v>85</v>
      </c>
      <c r="AW157" s="13" t="s">
        <v>37</v>
      </c>
      <c r="AX157" s="13" t="s">
        <v>83</v>
      </c>
      <c r="AY157" s="246" t="s">
        <v>151</v>
      </c>
    </row>
    <row r="158" s="2" customFormat="1" ht="24.15" customHeight="1">
      <c r="A158" s="41"/>
      <c r="B158" s="42"/>
      <c r="C158" s="217" t="s">
        <v>241</v>
      </c>
      <c r="D158" s="217" t="s">
        <v>153</v>
      </c>
      <c r="E158" s="218" t="s">
        <v>242</v>
      </c>
      <c r="F158" s="219" t="s">
        <v>243</v>
      </c>
      <c r="G158" s="220" t="s">
        <v>211</v>
      </c>
      <c r="H158" s="221">
        <v>3.7130000000000001</v>
      </c>
      <c r="I158" s="222"/>
      <c r="J158" s="223">
        <f>ROUND(I158*H158,2)</f>
        <v>0</v>
      </c>
      <c r="K158" s="219" t="s">
        <v>157</v>
      </c>
      <c r="L158" s="47"/>
      <c r="M158" s="224" t="s">
        <v>19</v>
      </c>
      <c r="N158" s="225" t="s">
        <v>47</v>
      </c>
      <c r="O158" s="87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158</v>
      </c>
      <c r="AT158" s="228" t="s">
        <v>153</v>
      </c>
      <c r="AU158" s="228" t="s">
        <v>85</v>
      </c>
      <c r="AY158" s="20" t="s">
        <v>151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0" t="s">
        <v>83</v>
      </c>
      <c r="BK158" s="229">
        <f>ROUND(I158*H158,2)</f>
        <v>0</v>
      </c>
      <c r="BL158" s="20" t="s">
        <v>158</v>
      </c>
      <c r="BM158" s="228" t="s">
        <v>244</v>
      </c>
    </row>
    <row r="159" s="2" customFormat="1">
      <c r="A159" s="41"/>
      <c r="B159" s="42"/>
      <c r="C159" s="43"/>
      <c r="D159" s="230" t="s">
        <v>160</v>
      </c>
      <c r="E159" s="43"/>
      <c r="F159" s="231" t="s">
        <v>245</v>
      </c>
      <c r="G159" s="43"/>
      <c r="H159" s="43"/>
      <c r="I159" s="232"/>
      <c r="J159" s="43"/>
      <c r="K159" s="43"/>
      <c r="L159" s="47"/>
      <c r="M159" s="233"/>
      <c r="N159" s="23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160</v>
      </c>
      <c r="AU159" s="20" t="s">
        <v>85</v>
      </c>
    </row>
    <row r="160" s="13" customFormat="1">
      <c r="A160" s="13"/>
      <c r="B160" s="235"/>
      <c r="C160" s="236"/>
      <c r="D160" s="237" t="s">
        <v>162</v>
      </c>
      <c r="E160" s="238" t="s">
        <v>19</v>
      </c>
      <c r="F160" s="239" t="s">
        <v>246</v>
      </c>
      <c r="G160" s="236"/>
      <c r="H160" s="240">
        <v>3.7130000000000001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162</v>
      </c>
      <c r="AU160" s="246" t="s">
        <v>85</v>
      </c>
      <c r="AV160" s="13" t="s">
        <v>85</v>
      </c>
      <c r="AW160" s="13" t="s">
        <v>37</v>
      </c>
      <c r="AX160" s="13" t="s">
        <v>83</v>
      </c>
      <c r="AY160" s="246" t="s">
        <v>151</v>
      </c>
    </row>
    <row r="161" s="2" customFormat="1" ht="24.15" customHeight="1">
      <c r="A161" s="41"/>
      <c r="B161" s="42"/>
      <c r="C161" s="217" t="s">
        <v>247</v>
      </c>
      <c r="D161" s="217" t="s">
        <v>153</v>
      </c>
      <c r="E161" s="218" t="s">
        <v>248</v>
      </c>
      <c r="F161" s="219" t="s">
        <v>249</v>
      </c>
      <c r="G161" s="220" t="s">
        <v>211</v>
      </c>
      <c r="H161" s="221">
        <v>201.88200000000001</v>
      </c>
      <c r="I161" s="222"/>
      <c r="J161" s="223">
        <f>ROUND(I161*H161,2)</f>
        <v>0</v>
      </c>
      <c r="K161" s="219" t="s">
        <v>157</v>
      </c>
      <c r="L161" s="47"/>
      <c r="M161" s="224" t="s">
        <v>19</v>
      </c>
      <c r="N161" s="225" t="s">
        <v>47</v>
      </c>
      <c r="O161" s="87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8" t="s">
        <v>158</v>
      </c>
      <c r="AT161" s="228" t="s">
        <v>153</v>
      </c>
      <c r="AU161" s="228" t="s">
        <v>85</v>
      </c>
      <c r="AY161" s="20" t="s">
        <v>151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20" t="s">
        <v>83</v>
      </c>
      <c r="BK161" s="229">
        <f>ROUND(I161*H161,2)</f>
        <v>0</v>
      </c>
      <c r="BL161" s="20" t="s">
        <v>158</v>
      </c>
      <c r="BM161" s="228" t="s">
        <v>250</v>
      </c>
    </row>
    <row r="162" s="2" customFormat="1">
      <c r="A162" s="41"/>
      <c r="B162" s="42"/>
      <c r="C162" s="43"/>
      <c r="D162" s="230" t="s">
        <v>160</v>
      </c>
      <c r="E162" s="43"/>
      <c r="F162" s="231" t="s">
        <v>251</v>
      </c>
      <c r="G162" s="43"/>
      <c r="H162" s="43"/>
      <c r="I162" s="232"/>
      <c r="J162" s="43"/>
      <c r="K162" s="43"/>
      <c r="L162" s="47"/>
      <c r="M162" s="233"/>
      <c r="N162" s="23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160</v>
      </c>
      <c r="AU162" s="20" t="s">
        <v>85</v>
      </c>
    </row>
    <row r="163" s="13" customFormat="1">
      <c r="A163" s="13"/>
      <c r="B163" s="235"/>
      <c r="C163" s="236"/>
      <c r="D163" s="237" t="s">
        <v>162</v>
      </c>
      <c r="E163" s="238" t="s">
        <v>19</v>
      </c>
      <c r="F163" s="239" t="s">
        <v>252</v>
      </c>
      <c r="G163" s="236"/>
      <c r="H163" s="240">
        <v>201.88200000000001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162</v>
      </c>
      <c r="AU163" s="246" t="s">
        <v>85</v>
      </c>
      <c r="AV163" s="13" t="s">
        <v>85</v>
      </c>
      <c r="AW163" s="13" t="s">
        <v>37</v>
      </c>
      <c r="AX163" s="13" t="s">
        <v>83</v>
      </c>
      <c r="AY163" s="246" t="s">
        <v>151</v>
      </c>
    </row>
    <row r="164" s="2" customFormat="1" ht="24.15" customHeight="1">
      <c r="A164" s="41"/>
      <c r="B164" s="42"/>
      <c r="C164" s="217" t="s">
        <v>8</v>
      </c>
      <c r="D164" s="217" t="s">
        <v>153</v>
      </c>
      <c r="E164" s="218" t="s">
        <v>253</v>
      </c>
      <c r="F164" s="219" t="s">
        <v>254</v>
      </c>
      <c r="G164" s="220" t="s">
        <v>211</v>
      </c>
      <c r="H164" s="221">
        <v>252.56100000000001</v>
      </c>
      <c r="I164" s="222"/>
      <c r="J164" s="223">
        <f>ROUND(I164*H164,2)</f>
        <v>0</v>
      </c>
      <c r="K164" s="219" t="s">
        <v>157</v>
      </c>
      <c r="L164" s="47"/>
      <c r="M164" s="224" t="s">
        <v>19</v>
      </c>
      <c r="N164" s="225" t="s">
        <v>47</v>
      </c>
      <c r="O164" s="87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8" t="s">
        <v>158</v>
      </c>
      <c r="AT164" s="228" t="s">
        <v>153</v>
      </c>
      <c r="AU164" s="228" t="s">
        <v>85</v>
      </c>
      <c r="AY164" s="20" t="s">
        <v>151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20" t="s">
        <v>83</v>
      </c>
      <c r="BK164" s="229">
        <f>ROUND(I164*H164,2)</f>
        <v>0</v>
      </c>
      <c r="BL164" s="20" t="s">
        <v>158</v>
      </c>
      <c r="BM164" s="228" t="s">
        <v>255</v>
      </c>
    </row>
    <row r="165" s="2" customFormat="1">
      <c r="A165" s="41"/>
      <c r="B165" s="42"/>
      <c r="C165" s="43"/>
      <c r="D165" s="230" t="s">
        <v>160</v>
      </c>
      <c r="E165" s="43"/>
      <c r="F165" s="231" t="s">
        <v>256</v>
      </c>
      <c r="G165" s="43"/>
      <c r="H165" s="43"/>
      <c r="I165" s="232"/>
      <c r="J165" s="43"/>
      <c r="K165" s="43"/>
      <c r="L165" s="47"/>
      <c r="M165" s="233"/>
      <c r="N165" s="23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160</v>
      </c>
      <c r="AU165" s="20" t="s">
        <v>85</v>
      </c>
    </row>
    <row r="166" s="13" customFormat="1">
      <c r="A166" s="13"/>
      <c r="B166" s="235"/>
      <c r="C166" s="236"/>
      <c r="D166" s="237" t="s">
        <v>162</v>
      </c>
      <c r="E166" s="238" t="s">
        <v>19</v>
      </c>
      <c r="F166" s="239" t="s">
        <v>257</v>
      </c>
      <c r="G166" s="236"/>
      <c r="H166" s="240">
        <v>28.794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162</v>
      </c>
      <c r="AU166" s="246" t="s">
        <v>85</v>
      </c>
      <c r="AV166" s="13" t="s">
        <v>85</v>
      </c>
      <c r="AW166" s="13" t="s">
        <v>37</v>
      </c>
      <c r="AX166" s="13" t="s">
        <v>76</v>
      </c>
      <c r="AY166" s="246" t="s">
        <v>151</v>
      </c>
    </row>
    <row r="167" s="13" customFormat="1">
      <c r="A167" s="13"/>
      <c r="B167" s="235"/>
      <c r="C167" s="236"/>
      <c r="D167" s="237" t="s">
        <v>162</v>
      </c>
      <c r="E167" s="238" t="s">
        <v>19</v>
      </c>
      <c r="F167" s="239" t="s">
        <v>258</v>
      </c>
      <c r="G167" s="236"/>
      <c r="H167" s="240">
        <v>15.550000000000001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162</v>
      </c>
      <c r="AU167" s="246" t="s">
        <v>85</v>
      </c>
      <c r="AV167" s="13" t="s">
        <v>85</v>
      </c>
      <c r="AW167" s="13" t="s">
        <v>37</v>
      </c>
      <c r="AX167" s="13" t="s">
        <v>76</v>
      </c>
      <c r="AY167" s="246" t="s">
        <v>151</v>
      </c>
    </row>
    <row r="168" s="13" customFormat="1">
      <c r="A168" s="13"/>
      <c r="B168" s="235"/>
      <c r="C168" s="236"/>
      <c r="D168" s="237" t="s">
        <v>162</v>
      </c>
      <c r="E168" s="238" t="s">
        <v>19</v>
      </c>
      <c r="F168" s="239" t="s">
        <v>259</v>
      </c>
      <c r="G168" s="236"/>
      <c r="H168" s="240">
        <v>18.975999999999999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162</v>
      </c>
      <c r="AU168" s="246" t="s">
        <v>85</v>
      </c>
      <c r="AV168" s="13" t="s">
        <v>85</v>
      </c>
      <c r="AW168" s="13" t="s">
        <v>37</v>
      </c>
      <c r="AX168" s="13" t="s">
        <v>76</v>
      </c>
      <c r="AY168" s="246" t="s">
        <v>151</v>
      </c>
    </row>
    <row r="169" s="13" customFormat="1">
      <c r="A169" s="13"/>
      <c r="B169" s="235"/>
      <c r="C169" s="236"/>
      <c r="D169" s="237" t="s">
        <v>162</v>
      </c>
      <c r="E169" s="238" t="s">
        <v>19</v>
      </c>
      <c r="F169" s="239" t="s">
        <v>260</v>
      </c>
      <c r="G169" s="236"/>
      <c r="H169" s="240">
        <v>8.6690000000000005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162</v>
      </c>
      <c r="AU169" s="246" t="s">
        <v>85</v>
      </c>
      <c r="AV169" s="13" t="s">
        <v>85</v>
      </c>
      <c r="AW169" s="13" t="s">
        <v>37</v>
      </c>
      <c r="AX169" s="13" t="s">
        <v>76</v>
      </c>
      <c r="AY169" s="246" t="s">
        <v>151</v>
      </c>
    </row>
    <row r="170" s="13" customFormat="1">
      <c r="A170" s="13"/>
      <c r="B170" s="235"/>
      <c r="C170" s="236"/>
      <c r="D170" s="237" t="s">
        <v>162</v>
      </c>
      <c r="E170" s="238" t="s">
        <v>19</v>
      </c>
      <c r="F170" s="239" t="s">
        <v>261</v>
      </c>
      <c r="G170" s="236"/>
      <c r="H170" s="240">
        <v>15.792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162</v>
      </c>
      <c r="AU170" s="246" t="s">
        <v>85</v>
      </c>
      <c r="AV170" s="13" t="s">
        <v>85</v>
      </c>
      <c r="AW170" s="13" t="s">
        <v>37</v>
      </c>
      <c r="AX170" s="13" t="s">
        <v>76</v>
      </c>
      <c r="AY170" s="246" t="s">
        <v>151</v>
      </c>
    </row>
    <row r="171" s="13" customFormat="1">
      <c r="A171" s="13"/>
      <c r="B171" s="235"/>
      <c r="C171" s="236"/>
      <c r="D171" s="237" t="s">
        <v>162</v>
      </c>
      <c r="E171" s="238" t="s">
        <v>19</v>
      </c>
      <c r="F171" s="239" t="s">
        <v>262</v>
      </c>
      <c r="G171" s="236"/>
      <c r="H171" s="240">
        <v>10.805999999999999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162</v>
      </c>
      <c r="AU171" s="246" t="s">
        <v>85</v>
      </c>
      <c r="AV171" s="13" t="s">
        <v>85</v>
      </c>
      <c r="AW171" s="13" t="s">
        <v>37</v>
      </c>
      <c r="AX171" s="13" t="s">
        <v>76</v>
      </c>
      <c r="AY171" s="246" t="s">
        <v>151</v>
      </c>
    </row>
    <row r="172" s="13" customFormat="1">
      <c r="A172" s="13"/>
      <c r="B172" s="235"/>
      <c r="C172" s="236"/>
      <c r="D172" s="237" t="s">
        <v>162</v>
      </c>
      <c r="E172" s="238" t="s">
        <v>19</v>
      </c>
      <c r="F172" s="239" t="s">
        <v>263</v>
      </c>
      <c r="G172" s="236"/>
      <c r="H172" s="240">
        <v>6.4029999999999996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162</v>
      </c>
      <c r="AU172" s="246" t="s">
        <v>85</v>
      </c>
      <c r="AV172" s="13" t="s">
        <v>85</v>
      </c>
      <c r="AW172" s="13" t="s">
        <v>37</v>
      </c>
      <c r="AX172" s="13" t="s">
        <v>76</v>
      </c>
      <c r="AY172" s="246" t="s">
        <v>151</v>
      </c>
    </row>
    <row r="173" s="15" customFormat="1">
      <c r="A173" s="15"/>
      <c r="B173" s="258"/>
      <c r="C173" s="259"/>
      <c r="D173" s="237" t="s">
        <v>162</v>
      </c>
      <c r="E173" s="260" t="s">
        <v>19</v>
      </c>
      <c r="F173" s="261" t="s">
        <v>229</v>
      </c>
      <c r="G173" s="259"/>
      <c r="H173" s="260" t="s">
        <v>19</v>
      </c>
      <c r="I173" s="262"/>
      <c r="J173" s="259"/>
      <c r="K173" s="259"/>
      <c r="L173" s="263"/>
      <c r="M173" s="264"/>
      <c r="N173" s="265"/>
      <c r="O173" s="265"/>
      <c r="P173" s="265"/>
      <c r="Q173" s="265"/>
      <c r="R173" s="265"/>
      <c r="S173" s="265"/>
      <c r="T173" s="26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7" t="s">
        <v>162</v>
      </c>
      <c r="AU173" s="267" t="s">
        <v>85</v>
      </c>
      <c r="AV173" s="15" t="s">
        <v>83</v>
      </c>
      <c r="AW173" s="15" t="s">
        <v>37</v>
      </c>
      <c r="AX173" s="15" t="s">
        <v>76</v>
      </c>
      <c r="AY173" s="267" t="s">
        <v>151</v>
      </c>
    </row>
    <row r="174" s="13" customFormat="1">
      <c r="A174" s="13"/>
      <c r="B174" s="235"/>
      <c r="C174" s="236"/>
      <c r="D174" s="237" t="s">
        <v>162</v>
      </c>
      <c r="E174" s="238" t="s">
        <v>19</v>
      </c>
      <c r="F174" s="239" t="s">
        <v>264</v>
      </c>
      <c r="G174" s="236"/>
      <c r="H174" s="240">
        <v>128.02000000000001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162</v>
      </c>
      <c r="AU174" s="246" t="s">
        <v>85</v>
      </c>
      <c r="AV174" s="13" t="s">
        <v>85</v>
      </c>
      <c r="AW174" s="13" t="s">
        <v>37</v>
      </c>
      <c r="AX174" s="13" t="s">
        <v>76</v>
      </c>
      <c r="AY174" s="246" t="s">
        <v>151</v>
      </c>
    </row>
    <row r="175" s="15" customFormat="1">
      <c r="A175" s="15"/>
      <c r="B175" s="258"/>
      <c r="C175" s="259"/>
      <c r="D175" s="237" t="s">
        <v>162</v>
      </c>
      <c r="E175" s="260" t="s">
        <v>19</v>
      </c>
      <c r="F175" s="261" t="s">
        <v>234</v>
      </c>
      <c r="G175" s="259"/>
      <c r="H175" s="260" t="s">
        <v>19</v>
      </c>
      <c r="I175" s="262"/>
      <c r="J175" s="259"/>
      <c r="K175" s="259"/>
      <c r="L175" s="263"/>
      <c r="M175" s="264"/>
      <c r="N175" s="265"/>
      <c r="O175" s="265"/>
      <c r="P175" s="265"/>
      <c r="Q175" s="265"/>
      <c r="R175" s="265"/>
      <c r="S175" s="265"/>
      <c r="T175" s="26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7" t="s">
        <v>162</v>
      </c>
      <c r="AU175" s="267" t="s">
        <v>85</v>
      </c>
      <c r="AV175" s="15" t="s">
        <v>83</v>
      </c>
      <c r="AW175" s="15" t="s">
        <v>37</v>
      </c>
      <c r="AX175" s="15" t="s">
        <v>76</v>
      </c>
      <c r="AY175" s="267" t="s">
        <v>151</v>
      </c>
    </row>
    <row r="176" s="13" customFormat="1">
      <c r="A176" s="13"/>
      <c r="B176" s="235"/>
      <c r="C176" s="236"/>
      <c r="D176" s="237" t="s">
        <v>162</v>
      </c>
      <c r="E176" s="238" t="s">
        <v>19</v>
      </c>
      <c r="F176" s="239" t="s">
        <v>265</v>
      </c>
      <c r="G176" s="236"/>
      <c r="H176" s="240">
        <v>19.550999999999998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162</v>
      </c>
      <c r="AU176" s="246" t="s">
        <v>85</v>
      </c>
      <c r="AV176" s="13" t="s">
        <v>85</v>
      </c>
      <c r="AW176" s="13" t="s">
        <v>37</v>
      </c>
      <c r="AX176" s="13" t="s">
        <v>76</v>
      </c>
      <c r="AY176" s="246" t="s">
        <v>151</v>
      </c>
    </row>
    <row r="177" s="15" customFormat="1">
      <c r="A177" s="15"/>
      <c r="B177" s="258"/>
      <c r="C177" s="259"/>
      <c r="D177" s="237" t="s">
        <v>162</v>
      </c>
      <c r="E177" s="260" t="s">
        <v>19</v>
      </c>
      <c r="F177" s="261" t="s">
        <v>229</v>
      </c>
      <c r="G177" s="259"/>
      <c r="H177" s="260" t="s">
        <v>19</v>
      </c>
      <c r="I177" s="262"/>
      <c r="J177" s="259"/>
      <c r="K177" s="259"/>
      <c r="L177" s="263"/>
      <c r="M177" s="264"/>
      <c r="N177" s="265"/>
      <c r="O177" s="265"/>
      <c r="P177" s="265"/>
      <c r="Q177" s="265"/>
      <c r="R177" s="265"/>
      <c r="S177" s="265"/>
      <c r="T177" s="26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7" t="s">
        <v>162</v>
      </c>
      <c r="AU177" s="267" t="s">
        <v>85</v>
      </c>
      <c r="AV177" s="15" t="s">
        <v>83</v>
      </c>
      <c r="AW177" s="15" t="s">
        <v>37</v>
      </c>
      <c r="AX177" s="15" t="s">
        <v>76</v>
      </c>
      <c r="AY177" s="267" t="s">
        <v>151</v>
      </c>
    </row>
    <row r="178" s="14" customFormat="1">
      <c r="A178" s="14"/>
      <c r="B178" s="247"/>
      <c r="C178" s="248"/>
      <c r="D178" s="237" t="s">
        <v>162</v>
      </c>
      <c r="E178" s="249" t="s">
        <v>19</v>
      </c>
      <c r="F178" s="250" t="s">
        <v>176</v>
      </c>
      <c r="G178" s="248"/>
      <c r="H178" s="251">
        <v>252.56100000000001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162</v>
      </c>
      <c r="AU178" s="257" t="s">
        <v>85</v>
      </c>
      <c r="AV178" s="14" t="s">
        <v>158</v>
      </c>
      <c r="AW178" s="14" t="s">
        <v>37</v>
      </c>
      <c r="AX178" s="14" t="s">
        <v>83</v>
      </c>
      <c r="AY178" s="257" t="s">
        <v>151</v>
      </c>
    </row>
    <row r="179" s="2" customFormat="1" ht="24.15" customHeight="1">
      <c r="A179" s="41"/>
      <c r="B179" s="42"/>
      <c r="C179" s="217" t="s">
        <v>266</v>
      </c>
      <c r="D179" s="217" t="s">
        <v>153</v>
      </c>
      <c r="E179" s="218" t="s">
        <v>267</v>
      </c>
      <c r="F179" s="219" t="s">
        <v>268</v>
      </c>
      <c r="G179" s="220" t="s">
        <v>156</v>
      </c>
      <c r="H179" s="221">
        <v>63</v>
      </c>
      <c r="I179" s="222"/>
      <c r="J179" s="223">
        <f>ROUND(I179*H179,2)</f>
        <v>0</v>
      </c>
      <c r="K179" s="219" t="s">
        <v>157</v>
      </c>
      <c r="L179" s="47"/>
      <c r="M179" s="224" t="s">
        <v>19</v>
      </c>
      <c r="N179" s="225" t="s">
        <v>47</v>
      </c>
      <c r="O179" s="87"/>
      <c r="P179" s="226">
        <f>O179*H179</f>
        <v>0</v>
      </c>
      <c r="Q179" s="226">
        <v>0.0018</v>
      </c>
      <c r="R179" s="226">
        <f>Q179*H179</f>
        <v>0.1134</v>
      </c>
      <c r="S179" s="226">
        <v>0</v>
      </c>
      <c r="T179" s="22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8" t="s">
        <v>158</v>
      </c>
      <c r="AT179" s="228" t="s">
        <v>153</v>
      </c>
      <c r="AU179" s="228" t="s">
        <v>85</v>
      </c>
      <c r="AY179" s="20" t="s">
        <v>151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20" t="s">
        <v>83</v>
      </c>
      <c r="BK179" s="229">
        <f>ROUND(I179*H179,2)</f>
        <v>0</v>
      </c>
      <c r="BL179" s="20" t="s">
        <v>158</v>
      </c>
      <c r="BM179" s="228" t="s">
        <v>269</v>
      </c>
    </row>
    <row r="180" s="2" customFormat="1">
      <c r="A180" s="41"/>
      <c r="B180" s="42"/>
      <c r="C180" s="43"/>
      <c r="D180" s="230" t="s">
        <v>160</v>
      </c>
      <c r="E180" s="43"/>
      <c r="F180" s="231" t="s">
        <v>270</v>
      </c>
      <c r="G180" s="43"/>
      <c r="H180" s="43"/>
      <c r="I180" s="232"/>
      <c r="J180" s="43"/>
      <c r="K180" s="43"/>
      <c r="L180" s="47"/>
      <c r="M180" s="233"/>
      <c r="N180" s="23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160</v>
      </c>
      <c r="AU180" s="20" t="s">
        <v>85</v>
      </c>
    </row>
    <row r="181" s="13" customFormat="1">
      <c r="A181" s="13"/>
      <c r="B181" s="235"/>
      <c r="C181" s="236"/>
      <c r="D181" s="237" t="s">
        <v>162</v>
      </c>
      <c r="E181" s="238" t="s">
        <v>19</v>
      </c>
      <c r="F181" s="239" t="s">
        <v>271</v>
      </c>
      <c r="G181" s="236"/>
      <c r="H181" s="240">
        <v>63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162</v>
      </c>
      <c r="AU181" s="246" t="s">
        <v>85</v>
      </c>
      <c r="AV181" s="13" t="s">
        <v>85</v>
      </c>
      <c r="AW181" s="13" t="s">
        <v>37</v>
      </c>
      <c r="AX181" s="13" t="s">
        <v>83</v>
      </c>
      <c r="AY181" s="246" t="s">
        <v>151</v>
      </c>
    </row>
    <row r="182" s="2" customFormat="1" ht="24.15" customHeight="1">
      <c r="A182" s="41"/>
      <c r="B182" s="42"/>
      <c r="C182" s="217" t="s">
        <v>272</v>
      </c>
      <c r="D182" s="217" t="s">
        <v>153</v>
      </c>
      <c r="E182" s="218" t="s">
        <v>273</v>
      </c>
      <c r="F182" s="219" t="s">
        <v>274</v>
      </c>
      <c r="G182" s="220" t="s">
        <v>156</v>
      </c>
      <c r="H182" s="221">
        <v>3</v>
      </c>
      <c r="I182" s="222"/>
      <c r="J182" s="223">
        <f>ROUND(I182*H182,2)</f>
        <v>0</v>
      </c>
      <c r="K182" s="219" t="s">
        <v>157</v>
      </c>
      <c r="L182" s="47"/>
      <c r="M182" s="224" t="s">
        <v>19</v>
      </c>
      <c r="N182" s="225" t="s">
        <v>47</v>
      </c>
      <c r="O182" s="87"/>
      <c r="P182" s="226">
        <f>O182*H182</f>
        <v>0</v>
      </c>
      <c r="Q182" s="226">
        <v>0.0032000000000000002</v>
      </c>
      <c r="R182" s="226">
        <f>Q182*H182</f>
        <v>0.0096000000000000009</v>
      </c>
      <c r="S182" s="226">
        <v>0</v>
      </c>
      <c r="T182" s="22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8" t="s">
        <v>158</v>
      </c>
      <c r="AT182" s="228" t="s">
        <v>153</v>
      </c>
      <c r="AU182" s="228" t="s">
        <v>85</v>
      </c>
      <c r="AY182" s="20" t="s">
        <v>151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20" t="s">
        <v>83</v>
      </c>
      <c r="BK182" s="229">
        <f>ROUND(I182*H182,2)</f>
        <v>0</v>
      </c>
      <c r="BL182" s="20" t="s">
        <v>158</v>
      </c>
      <c r="BM182" s="228" t="s">
        <v>275</v>
      </c>
    </row>
    <row r="183" s="2" customFormat="1">
      <c r="A183" s="41"/>
      <c r="B183" s="42"/>
      <c r="C183" s="43"/>
      <c r="D183" s="230" t="s">
        <v>160</v>
      </c>
      <c r="E183" s="43"/>
      <c r="F183" s="231" t="s">
        <v>276</v>
      </c>
      <c r="G183" s="43"/>
      <c r="H183" s="43"/>
      <c r="I183" s="232"/>
      <c r="J183" s="43"/>
      <c r="K183" s="43"/>
      <c r="L183" s="47"/>
      <c r="M183" s="233"/>
      <c r="N183" s="23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160</v>
      </c>
      <c r="AU183" s="20" t="s">
        <v>85</v>
      </c>
    </row>
    <row r="184" s="13" customFormat="1">
      <c r="A184" s="13"/>
      <c r="B184" s="235"/>
      <c r="C184" s="236"/>
      <c r="D184" s="237" t="s">
        <v>162</v>
      </c>
      <c r="E184" s="238" t="s">
        <v>19</v>
      </c>
      <c r="F184" s="239" t="s">
        <v>277</v>
      </c>
      <c r="G184" s="236"/>
      <c r="H184" s="240">
        <v>3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162</v>
      </c>
      <c r="AU184" s="246" t="s">
        <v>85</v>
      </c>
      <c r="AV184" s="13" t="s">
        <v>85</v>
      </c>
      <c r="AW184" s="13" t="s">
        <v>37</v>
      </c>
      <c r="AX184" s="13" t="s">
        <v>83</v>
      </c>
      <c r="AY184" s="246" t="s">
        <v>151</v>
      </c>
    </row>
    <row r="185" s="2" customFormat="1" ht="24.15" customHeight="1">
      <c r="A185" s="41"/>
      <c r="B185" s="42"/>
      <c r="C185" s="217" t="s">
        <v>278</v>
      </c>
      <c r="D185" s="217" t="s">
        <v>153</v>
      </c>
      <c r="E185" s="218" t="s">
        <v>279</v>
      </c>
      <c r="F185" s="219" t="s">
        <v>280</v>
      </c>
      <c r="G185" s="220" t="s">
        <v>156</v>
      </c>
      <c r="H185" s="221">
        <v>8.5</v>
      </c>
      <c r="I185" s="222"/>
      <c r="J185" s="223">
        <f>ROUND(I185*H185,2)</f>
        <v>0</v>
      </c>
      <c r="K185" s="219" t="s">
        <v>157</v>
      </c>
      <c r="L185" s="47"/>
      <c r="M185" s="224" t="s">
        <v>19</v>
      </c>
      <c r="N185" s="225" t="s">
        <v>47</v>
      </c>
      <c r="O185" s="87"/>
      <c r="P185" s="226">
        <f>O185*H185</f>
        <v>0</v>
      </c>
      <c r="Q185" s="226">
        <v>0.0035999999999999999</v>
      </c>
      <c r="R185" s="226">
        <f>Q185*H185</f>
        <v>0.030599999999999999</v>
      </c>
      <c r="S185" s="226">
        <v>0</v>
      </c>
      <c r="T185" s="22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8" t="s">
        <v>158</v>
      </c>
      <c r="AT185" s="228" t="s">
        <v>153</v>
      </c>
      <c r="AU185" s="228" t="s">
        <v>85</v>
      </c>
      <c r="AY185" s="20" t="s">
        <v>151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20" t="s">
        <v>83</v>
      </c>
      <c r="BK185" s="229">
        <f>ROUND(I185*H185,2)</f>
        <v>0</v>
      </c>
      <c r="BL185" s="20" t="s">
        <v>158</v>
      </c>
      <c r="BM185" s="228" t="s">
        <v>281</v>
      </c>
    </row>
    <row r="186" s="2" customFormat="1">
      <c r="A186" s="41"/>
      <c r="B186" s="42"/>
      <c r="C186" s="43"/>
      <c r="D186" s="230" t="s">
        <v>160</v>
      </c>
      <c r="E186" s="43"/>
      <c r="F186" s="231" t="s">
        <v>282</v>
      </c>
      <c r="G186" s="43"/>
      <c r="H186" s="43"/>
      <c r="I186" s="232"/>
      <c r="J186" s="43"/>
      <c r="K186" s="43"/>
      <c r="L186" s="47"/>
      <c r="M186" s="233"/>
      <c r="N186" s="23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160</v>
      </c>
      <c r="AU186" s="20" t="s">
        <v>85</v>
      </c>
    </row>
    <row r="187" s="13" customFormat="1">
      <c r="A187" s="13"/>
      <c r="B187" s="235"/>
      <c r="C187" s="236"/>
      <c r="D187" s="237" t="s">
        <v>162</v>
      </c>
      <c r="E187" s="238" t="s">
        <v>19</v>
      </c>
      <c r="F187" s="239" t="s">
        <v>283</v>
      </c>
      <c r="G187" s="236"/>
      <c r="H187" s="240">
        <v>8.5</v>
      </c>
      <c r="I187" s="241"/>
      <c r="J187" s="236"/>
      <c r="K187" s="236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162</v>
      </c>
      <c r="AU187" s="246" t="s">
        <v>85</v>
      </c>
      <c r="AV187" s="13" t="s">
        <v>85</v>
      </c>
      <c r="AW187" s="13" t="s">
        <v>37</v>
      </c>
      <c r="AX187" s="13" t="s">
        <v>83</v>
      </c>
      <c r="AY187" s="246" t="s">
        <v>151</v>
      </c>
    </row>
    <row r="188" s="2" customFormat="1" ht="24.15" customHeight="1">
      <c r="A188" s="41"/>
      <c r="B188" s="42"/>
      <c r="C188" s="217" t="s">
        <v>284</v>
      </c>
      <c r="D188" s="217" t="s">
        <v>153</v>
      </c>
      <c r="E188" s="218" t="s">
        <v>285</v>
      </c>
      <c r="F188" s="219" t="s">
        <v>286</v>
      </c>
      <c r="G188" s="220" t="s">
        <v>156</v>
      </c>
      <c r="H188" s="221">
        <v>378</v>
      </c>
      <c r="I188" s="222"/>
      <c r="J188" s="223">
        <f>ROUND(I188*H188,2)</f>
        <v>0</v>
      </c>
      <c r="K188" s="219" t="s">
        <v>157</v>
      </c>
      <c r="L188" s="47"/>
      <c r="M188" s="224" t="s">
        <v>19</v>
      </c>
      <c r="N188" s="225" t="s">
        <v>47</v>
      </c>
      <c r="O188" s="87"/>
      <c r="P188" s="226">
        <f>O188*H188</f>
        <v>0</v>
      </c>
      <c r="Q188" s="226">
        <v>0.0040000000000000001</v>
      </c>
      <c r="R188" s="226">
        <f>Q188*H188</f>
        <v>1.512</v>
      </c>
      <c r="S188" s="226">
        <v>0</v>
      </c>
      <c r="T188" s="22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8" t="s">
        <v>158</v>
      </c>
      <c r="AT188" s="228" t="s">
        <v>153</v>
      </c>
      <c r="AU188" s="228" t="s">
        <v>85</v>
      </c>
      <c r="AY188" s="20" t="s">
        <v>151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20" t="s">
        <v>83</v>
      </c>
      <c r="BK188" s="229">
        <f>ROUND(I188*H188,2)</f>
        <v>0</v>
      </c>
      <c r="BL188" s="20" t="s">
        <v>158</v>
      </c>
      <c r="BM188" s="228" t="s">
        <v>287</v>
      </c>
    </row>
    <row r="189" s="2" customFormat="1">
      <c r="A189" s="41"/>
      <c r="B189" s="42"/>
      <c r="C189" s="43"/>
      <c r="D189" s="230" t="s">
        <v>160</v>
      </c>
      <c r="E189" s="43"/>
      <c r="F189" s="231" t="s">
        <v>288</v>
      </c>
      <c r="G189" s="43"/>
      <c r="H189" s="43"/>
      <c r="I189" s="232"/>
      <c r="J189" s="43"/>
      <c r="K189" s="43"/>
      <c r="L189" s="47"/>
      <c r="M189" s="233"/>
      <c r="N189" s="23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160</v>
      </c>
      <c r="AU189" s="20" t="s">
        <v>85</v>
      </c>
    </row>
    <row r="190" s="13" customFormat="1">
      <c r="A190" s="13"/>
      <c r="B190" s="235"/>
      <c r="C190" s="236"/>
      <c r="D190" s="237" t="s">
        <v>162</v>
      </c>
      <c r="E190" s="238" t="s">
        <v>19</v>
      </c>
      <c r="F190" s="239" t="s">
        <v>289</v>
      </c>
      <c r="G190" s="236"/>
      <c r="H190" s="240">
        <v>378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162</v>
      </c>
      <c r="AU190" s="246" t="s">
        <v>85</v>
      </c>
      <c r="AV190" s="13" t="s">
        <v>85</v>
      </c>
      <c r="AW190" s="13" t="s">
        <v>37</v>
      </c>
      <c r="AX190" s="13" t="s">
        <v>83</v>
      </c>
      <c r="AY190" s="246" t="s">
        <v>151</v>
      </c>
    </row>
    <row r="191" s="2" customFormat="1" ht="21.75" customHeight="1">
      <c r="A191" s="41"/>
      <c r="B191" s="42"/>
      <c r="C191" s="217" t="s">
        <v>290</v>
      </c>
      <c r="D191" s="217" t="s">
        <v>153</v>
      </c>
      <c r="E191" s="218" t="s">
        <v>291</v>
      </c>
      <c r="F191" s="219" t="s">
        <v>292</v>
      </c>
      <c r="G191" s="220" t="s">
        <v>193</v>
      </c>
      <c r="H191" s="221">
        <v>308.45999999999998</v>
      </c>
      <c r="I191" s="222"/>
      <c r="J191" s="223">
        <f>ROUND(I191*H191,2)</f>
        <v>0</v>
      </c>
      <c r="K191" s="219" t="s">
        <v>157</v>
      </c>
      <c r="L191" s="47"/>
      <c r="M191" s="224" t="s">
        <v>19</v>
      </c>
      <c r="N191" s="225" t="s">
        <v>47</v>
      </c>
      <c r="O191" s="87"/>
      <c r="P191" s="226">
        <f>O191*H191</f>
        <v>0</v>
      </c>
      <c r="Q191" s="226">
        <v>0.00084000000000000003</v>
      </c>
      <c r="R191" s="226">
        <f>Q191*H191</f>
        <v>0.25910640000000001</v>
      </c>
      <c r="S191" s="226">
        <v>0</v>
      </c>
      <c r="T191" s="22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8" t="s">
        <v>158</v>
      </c>
      <c r="AT191" s="228" t="s">
        <v>153</v>
      </c>
      <c r="AU191" s="228" t="s">
        <v>85</v>
      </c>
      <c r="AY191" s="20" t="s">
        <v>151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20" t="s">
        <v>83</v>
      </c>
      <c r="BK191" s="229">
        <f>ROUND(I191*H191,2)</f>
        <v>0</v>
      </c>
      <c r="BL191" s="20" t="s">
        <v>158</v>
      </c>
      <c r="BM191" s="228" t="s">
        <v>293</v>
      </c>
    </row>
    <row r="192" s="2" customFormat="1">
      <c r="A192" s="41"/>
      <c r="B192" s="42"/>
      <c r="C192" s="43"/>
      <c r="D192" s="230" t="s">
        <v>160</v>
      </c>
      <c r="E192" s="43"/>
      <c r="F192" s="231" t="s">
        <v>294</v>
      </c>
      <c r="G192" s="43"/>
      <c r="H192" s="43"/>
      <c r="I192" s="232"/>
      <c r="J192" s="43"/>
      <c r="K192" s="43"/>
      <c r="L192" s="47"/>
      <c r="M192" s="233"/>
      <c r="N192" s="23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160</v>
      </c>
      <c r="AU192" s="20" t="s">
        <v>85</v>
      </c>
    </row>
    <row r="193" s="13" customFormat="1">
      <c r="A193" s="13"/>
      <c r="B193" s="235"/>
      <c r="C193" s="236"/>
      <c r="D193" s="237" t="s">
        <v>162</v>
      </c>
      <c r="E193" s="238" t="s">
        <v>19</v>
      </c>
      <c r="F193" s="239" t="s">
        <v>295</v>
      </c>
      <c r="G193" s="236"/>
      <c r="H193" s="240">
        <v>152.38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162</v>
      </c>
      <c r="AU193" s="246" t="s">
        <v>85</v>
      </c>
      <c r="AV193" s="13" t="s">
        <v>85</v>
      </c>
      <c r="AW193" s="13" t="s">
        <v>37</v>
      </c>
      <c r="AX193" s="13" t="s">
        <v>76</v>
      </c>
      <c r="AY193" s="246" t="s">
        <v>151</v>
      </c>
    </row>
    <row r="194" s="13" customFormat="1">
      <c r="A194" s="13"/>
      <c r="B194" s="235"/>
      <c r="C194" s="236"/>
      <c r="D194" s="237" t="s">
        <v>162</v>
      </c>
      <c r="E194" s="238" t="s">
        <v>19</v>
      </c>
      <c r="F194" s="239" t="s">
        <v>296</v>
      </c>
      <c r="G194" s="236"/>
      <c r="H194" s="240">
        <v>150.38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162</v>
      </c>
      <c r="AU194" s="246" t="s">
        <v>85</v>
      </c>
      <c r="AV194" s="13" t="s">
        <v>85</v>
      </c>
      <c r="AW194" s="13" t="s">
        <v>37</v>
      </c>
      <c r="AX194" s="13" t="s">
        <v>76</v>
      </c>
      <c r="AY194" s="246" t="s">
        <v>151</v>
      </c>
    </row>
    <row r="195" s="13" customFormat="1">
      <c r="A195" s="13"/>
      <c r="B195" s="235"/>
      <c r="C195" s="236"/>
      <c r="D195" s="237" t="s">
        <v>162</v>
      </c>
      <c r="E195" s="238" t="s">
        <v>19</v>
      </c>
      <c r="F195" s="239" t="s">
        <v>297</v>
      </c>
      <c r="G195" s="236"/>
      <c r="H195" s="240">
        <v>5.7000000000000002</v>
      </c>
      <c r="I195" s="241"/>
      <c r="J195" s="236"/>
      <c r="K195" s="236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162</v>
      </c>
      <c r="AU195" s="246" t="s">
        <v>85</v>
      </c>
      <c r="AV195" s="13" t="s">
        <v>85</v>
      </c>
      <c r="AW195" s="13" t="s">
        <v>37</v>
      </c>
      <c r="AX195" s="13" t="s">
        <v>76</v>
      </c>
      <c r="AY195" s="246" t="s">
        <v>151</v>
      </c>
    </row>
    <row r="196" s="15" customFormat="1">
      <c r="A196" s="15"/>
      <c r="B196" s="258"/>
      <c r="C196" s="259"/>
      <c r="D196" s="237" t="s">
        <v>162</v>
      </c>
      <c r="E196" s="260" t="s">
        <v>19</v>
      </c>
      <c r="F196" s="261" t="s">
        <v>234</v>
      </c>
      <c r="G196" s="259"/>
      <c r="H196" s="260" t="s">
        <v>19</v>
      </c>
      <c r="I196" s="262"/>
      <c r="J196" s="259"/>
      <c r="K196" s="259"/>
      <c r="L196" s="263"/>
      <c r="M196" s="264"/>
      <c r="N196" s="265"/>
      <c r="O196" s="265"/>
      <c r="P196" s="265"/>
      <c r="Q196" s="265"/>
      <c r="R196" s="265"/>
      <c r="S196" s="265"/>
      <c r="T196" s="26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7" t="s">
        <v>162</v>
      </c>
      <c r="AU196" s="267" t="s">
        <v>85</v>
      </c>
      <c r="AV196" s="15" t="s">
        <v>83</v>
      </c>
      <c r="AW196" s="15" t="s">
        <v>37</v>
      </c>
      <c r="AX196" s="15" t="s">
        <v>76</v>
      </c>
      <c r="AY196" s="267" t="s">
        <v>151</v>
      </c>
    </row>
    <row r="197" s="14" customFormat="1">
      <c r="A197" s="14"/>
      <c r="B197" s="247"/>
      <c r="C197" s="248"/>
      <c r="D197" s="237" t="s">
        <v>162</v>
      </c>
      <c r="E197" s="249" t="s">
        <v>19</v>
      </c>
      <c r="F197" s="250" t="s">
        <v>176</v>
      </c>
      <c r="G197" s="248"/>
      <c r="H197" s="251">
        <v>308.45999999999998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162</v>
      </c>
      <c r="AU197" s="257" t="s">
        <v>85</v>
      </c>
      <c r="AV197" s="14" t="s">
        <v>158</v>
      </c>
      <c r="AW197" s="14" t="s">
        <v>37</v>
      </c>
      <c r="AX197" s="14" t="s">
        <v>83</v>
      </c>
      <c r="AY197" s="257" t="s">
        <v>151</v>
      </c>
    </row>
    <row r="198" s="2" customFormat="1" ht="24.15" customHeight="1">
      <c r="A198" s="41"/>
      <c r="B198" s="42"/>
      <c r="C198" s="217" t="s">
        <v>298</v>
      </c>
      <c r="D198" s="217" t="s">
        <v>153</v>
      </c>
      <c r="E198" s="218" t="s">
        <v>299</v>
      </c>
      <c r="F198" s="219" t="s">
        <v>300</v>
      </c>
      <c r="G198" s="220" t="s">
        <v>193</v>
      </c>
      <c r="H198" s="221">
        <v>308.45999999999998</v>
      </c>
      <c r="I198" s="222"/>
      <c r="J198" s="223">
        <f>ROUND(I198*H198,2)</f>
        <v>0</v>
      </c>
      <c r="K198" s="219" t="s">
        <v>157</v>
      </c>
      <c r="L198" s="47"/>
      <c r="M198" s="224" t="s">
        <v>19</v>
      </c>
      <c r="N198" s="225" t="s">
        <v>47</v>
      </c>
      <c r="O198" s="87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8" t="s">
        <v>158</v>
      </c>
      <c r="AT198" s="228" t="s">
        <v>153</v>
      </c>
      <c r="AU198" s="228" t="s">
        <v>85</v>
      </c>
      <c r="AY198" s="20" t="s">
        <v>151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20" t="s">
        <v>83</v>
      </c>
      <c r="BK198" s="229">
        <f>ROUND(I198*H198,2)</f>
        <v>0</v>
      </c>
      <c r="BL198" s="20" t="s">
        <v>158</v>
      </c>
      <c r="BM198" s="228" t="s">
        <v>301</v>
      </c>
    </row>
    <row r="199" s="2" customFormat="1">
      <c r="A199" s="41"/>
      <c r="B199" s="42"/>
      <c r="C199" s="43"/>
      <c r="D199" s="230" t="s">
        <v>160</v>
      </c>
      <c r="E199" s="43"/>
      <c r="F199" s="231" t="s">
        <v>302</v>
      </c>
      <c r="G199" s="43"/>
      <c r="H199" s="43"/>
      <c r="I199" s="232"/>
      <c r="J199" s="43"/>
      <c r="K199" s="43"/>
      <c r="L199" s="47"/>
      <c r="M199" s="233"/>
      <c r="N199" s="23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160</v>
      </c>
      <c r="AU199" s="20" t="s">
        <v>85</v>
      </c>
    </row>
    <row r="200" s="13" customFormat="1">
      <c r="A200" s="13"/>
      <c r="B200" s="235"/>
      <c r="C200" s="236"/>
      <c r="D200" s="237" t="s">
        <v>162</v>
      </c>
      <c r="E200" s="238" t="s">
        <v>19</v>
      </c>
      <c r="F200" s="239" t="s">
        <v>303</v>
      </c>
      <c r="G200" s="236"/>
      <c r="H200" s="240">
        <v>308.45999999999998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162</v>
      </c>
      <c r="AU200" s="246" t="s">
        <v>85</v>
      </c>
      <c r="AV200" s="13" t="s">
        <v>85</v>
      </c>
      <c r="AW200" s="13" t="s">
        <v>37</v>
      </c>
      <c r="AX200" s="13" t="s">
        <v>83</v>
      </c>
      <c r="AY200" s="246" t="s">
        <v>151</v>
      </c>
    </row>
    <row r="201" s="2" customFormat="1" ht="16.5" customHeight="1">
      <c r="A201" s="41"/>
      <c r="B201" s="42"/>
      <c r="C201" s="217" t="s">
        <v>304</v>
      </c>
      <c r="D201" s="217" t="s">
        <v>153</v>
      </c>
      <c r="E201" s="218" t="s">
        <v>305</v>
      </c>
      <c r="F201" s="219" t="s">
        <v>306</v>
      </c>
      <c r="G201" s="220" t="s">
        <v>193</v>
      </c>
      <c r="H201" s="221">
        <v>721.39999999999998</v>
      </c>
      <c r="I201" s="222"/>
      <c r="J201" s="223">
        <f>ROUND(I201*H201,2)</f>
        <v>0</v>
      </c>
      <c r="K201" s="219" t="s">
        <v>157</v>
      </c>
      <c r="L201" s="47"/>
      <c r="M201" s="224" t="s">
        <v>19</v>
      </c>
      <c r="N201" s="225" t="s">
        <v>47</v>
      </c>
      <c r="O201" s="87"/>
      <c r="P201" s="226">
        <f>O201*H201</f>
        <v>0</v>
      </c>
      <c r="Q201" s="226">
        <v>0.0020100000000000001</v>
      </c>
      <c r="R201" s="226">
        <f>Q201*H201</f>
        <v>1.4500139999999999</v>
      </c>
      <c r="S201" s="226">
        <v>0</v>
      </c>
      <c r="T201" s="22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8" t="s">
        <v>158</v>
      </c>
      <c r="AT201" s="228" t="s">
        <v>153</v>
      </c>
      <c r="AU201" s="228" t="s">
        <v>85</v>
      </c>
      <c r="AY201" s="20" t="s">
        <v>151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20" t="s">
        <v>83</v>
      </c>
      <c r="BK201" s="229">
        <f>ROUND(I201*H201,2)</f>
        <v>0</v>
      </c>
      <c r="BL201" s="20" t="s">
        <v>158</v>
      </c>
      <c r="BM201" s="228" t="s">
        <v>307</v>
      </c>
    </row>
    <row r="202" s="2" customFormat="1">
      <c r="A202" s="41"/>
      <c r="B202" s="42"/>
      <c r="C202" s="43"/>
      <c r="D202" s="230" t="s">
        <v>160</v>
      </c>
      <c r="E202" s="43"/>
      <c r="F202" s="231" t="s">
        <v>308</v>
      </c>
      <c r="G202" s="43"/>
      <c r="H202" s="43"/>
      <c r="I202" s="232"/>
      <c r="J202" s="43"/>
      <c r="K202" s="43"/>
      <c r="L202" s="47"/>
      <c r="M202" s="233"/>
      <c r="N202" s="23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160</v>
      </c>
      <c r="AU202" s="20" t="s">
        <v>85</v>
      </c>
    </row>
    <row r="203" s="13" customFormat="1">
      <c r="A203" s="13"/>
      <c r="B203" s="235"/>
      <c r="C203" s="236"/>
      <c r="D203" s="237" t="s">
        <v>162</v>
      </c>
      <c r="E203" s="238" t="s">
        <v>19</v>
      </c>
      <c r="F203" s="239" t="s">
        <v>309</v>
      </c>
      <c r="G203" s="236"/>
      <c r="H203" s="240">
        <v>17.600000000000001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162</v>
      </c>
      <c r="AU203" s="246" t="s">
        <v>85</v>
      </c>
      <c r="AV203" s="13" t="s">
        <v>85</v>
      </c>
      <c r="AW203" s="13" t="s">
        <v>37</v>
      </c>
      <c r="AX203" s="13" t="s">
        <v>76</v>
      </c>
      <c r="AY203" s="246" t="s">
        <v>151</v>
      </c>
    </row>
    <row r="204" s="13" customFormat="1">
      <c r="A204" s="13"/>
      <c r="B204" s="235"/>
      <c r="C204" s="236"/>
      <c r="D204" s="237" t="s">
        <v>162</v>
      </c>
      <c r="E204" s="238" t="s">
        <v>19</v>
      </c>
      <c r="F204" s="239" t="s">
        <v>310</v>
      </c>
      <c r="G204" s="236"/>
      <c r="H204" s="240">
        <v>50.600000000000001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162</v>
      </c>
      <c r="AU204" s="246" t="s">
        <v>85</v>
      </c>
      <c r="AV204" s="13" t="s">
        <v>85</v>
      </c>
      <c r="AW204" s="13" t="s">
        <v>37</v>
      </c>
      <c r="AX204" s="13" t="s">
        <v>76</v>
      </c>
      <c r="AY204" s="246" t="s">
        <v>151</v>
      </c>
    </row>
    <row r="205" s="13" customFormat="1">
      <c r="A205" s="13"/>
      <c r="B205" s="235"/>
      <c r="C205" s="236"/>
      <c r="D205" s="237" t="s">
        <v>162</v>
      </c>
      <c r="E205" s="238" t="s">
        <v>19</v>
      </c>
      <c r="F205" s="239" t="s">
        <v>311</v>
      </c>
      <c r="G205" s="236"/>
      <c r="H205" s="240">
        <v>74.799999999999997</v>
      </c>
      <c r="I205" s="241"/>
      <c r="J205" s="236"/>
      <c r="K205" s="236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162</v>
      </c>
      <c r="AU205" s="246" t="s">
        <v>85</v>
      </c>
      <c r="AV205" s="13" t="s">
        <v>85</v>
      </c>
      <c r="AW205" s="13" t="s">
        <v>37</v>
      </c>
      <c r="AX205" s="13" t="s">
        <v>76</v>
      </c>
      <c r="AY205" s="246" t="s">
        <v>151</v>
      </c>
    </row>
    <row r="206" s="13" customFormat="1">
      <c r="A206" s="13"/>
      <c r="B206" s="235"/>
      <c r="C206" s="236"/>
      <c r="D206" s="237" t="s">
        <v>162</v>
      </c>
      <c r="E206" s="238" t="s">
        <v>19</v>
      </c>
      <c r="F206" s="239" t="s">
        <v>312</v>
      </c>
      <c r="G206" s="236"/>
      <c r="H206" s="240">
        <v>85.799999999999997</v>
      </c>
      <c r="I206" s="241"/>
      <c r="J206" s="236"/>
      <c r="K206" s="236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162</v>
      </c>
      <c r="AU206" s="246" t="s">
        <v>85</v>
      </c>
      <c r="AV206" s="13" t="s">
        <v>85</v>
      </c>
      <c r="AW206" s="13" t="s">
        <v>37</v>
      </c>
      <c r="AX206" s="13" t="s">
        <v>76</v>
      </c>
      <c r="AY206" s="246" t="s">
        <v>151</v>
      </c>
    </row>
    <row r="207" s="13" customFormat="1">
      <c r="A207" s="13"/>
      <c r="B207" s="235"/>
      <c r="C207" s="236"/>
      <c r="D207" s="237" t="s">
        <v>162</v>
      </c>
      <c r="E207" s="238" t="s">
        <v>19</v>
      </c>
      <c r="F207" s="239" t="s">
        <v>313</v>
      </c>
      <c r="G207" s="236"/>
      <c r="H207" s="240">
        <v>55.399999999999999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162</v>
      </c>
      <c r="AU207" s="246" t="s">
        <v>85</v>
      </c>
      <c r="AV207" s="13" t="s">
        <v>85</v>
      </c>
      <c r="AW207" s="13" t="s">
        <v>37</v>
      </c>
      <c r="AX207" s="13" t="s">
        <v>76</v>
      </c>
      <c r="AY207" s="246" t="s">
        <v>151</v>
      </c>
    </row>
    <row r="208" s="13" customFormat="1">
      <c r="A208" s="13"/>
      <c r="B208" s="235"/>
      <c r="C208" s="236"/>
      <c r="D208" s="237" t="s">
        <v>162</v>
      </c>
      <c r="E208" s="238" t="s">
        <v>19</v>
      </c>
      <c r="F208" s="239" t="s">
        <v>314</v>
      </c>
      <c r="G208" s="236"/>
      <c r="H208" s="240">
        <v>52.799999999999997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162</v>
      </c>
      <c r="AU208" s="246" t="s">
        <v>85</v>
      </c>
      <c r="AV208" s="13" t="s">
        <v>85</v>
      </c>
      <c r="AW208" s="13" t="s">
        <v>37</v>
      </c>
      <c r="AX208" s="13" t="s">
        <v>76</v>
      </c>
      <c r="AY208" s="246" t="s">
        <v>151</v>
      </c>
    </row>
    <row r="209" s="13" customFormat="1">
      <c r="A209" s="13"/>
      <c r="B209" s="235"/>
      <c r="C209" s="236"/>
      <c r="D209" s="237" t="s">
        <v>162</v>
      </c>
      <c r="E209" s="238" t="s">
        <v>19</v>
      </c>
      <c r="F209" s="239" t="s">
        <v>315</v>
      </c>
      <c r="G209" s="236"/>
      <c r="H209" s="240">
        <v>96.799999999999997</v>
      </c>
      <c r="I209" s="241"/>
      <c r="J209" s="236"/>
      <c r="K209" s="236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162</v>
      </c>
      <c r="AU209" s="246" t="s">
        <v>85</v>
      </c>
      <c r="AV209" s="13" t="s">
        <v>85</v>
      </c>
      <c r="AW209" s="13" t="s">
        <v>37</v>
      </c>
      <c r="AX209" s="13" t="s">
        <v>76</v>
      </c>
      <c r="AY209" s="246" t="s">
        <v>151</v>
      </c>
    </row>
    <row r="210" s="13" customFormat="1">
      <c r="A210" s="13"/>
      <c r="B210" s="235"/>
      <c r="C210" s="236"/>
      <c r="D210" s="237" t="s">
        <v>162</v>
      </c>
      <c r="E210" s="238" t="s">
        <v>19</v>
      </c>
      <c r="F210" s="239" t="s">
        <v>316</v>
      </c>
      <c r="G210" s="236"/>
      <c r="H210" s="240">
        <v>63.799999999999997</v>
      </c>
      <c r="I210" s="241"/>
      <c r="J210" s="236"/>
      <c r="K210" s="236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162</v>
      </c>
      <c r="AU210" s="246" t="s">
        <v>85</v>
      </c>
      <c r="AV210" s="13" t="s">
        <v>85</v>
      </c>
      <c r="AW210" s="13" t="s">
        <v>37</v>
      </c>
      <c r="AX210" s="13" t="s">
        <v>76</v>
      </c>
      <c r="AY210" s="246" t="s">
        <v>151</v>
      </c>
    </row>
    <row r="211" s="13" customFormat="1">
      <c r="A211" s="13"/>
      <c r="B211" s="235"/>
      <c r="C211" s="236"/>
      <c r="D211" s="237" t="s">
        <v>162</v>
      </c>
      <c r="E211" s="238" t="s">
        <v>19</v>
      </c>
      <c r="F211" s="239" t="s">
        <v>317</v>
      </c>
      <c r="G211" s="236"/>
      <c r="H211" s="240">
        <v>70.400000000000006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162</v>
      </c>
      <c r="AU211" s="246" t="s">
        <v>85</v>
      </c>
      <c r="AV211" s="13" t="s">
        <v>85</v>
      </c>
      <c r="AW211" s="13" t="s">
        <v>37</v>
      </c>
      <c r="AX211" s="13" t="s">
        <v>76</v>
      </c>
      <c r="AY211" s="246" t="s">
        <v>151</v>
      </c>
    </row>
    <row r="212" s="13" customFormat="1">
      <c r="A212" s="13"/>
      <c r="B212" s="235"/>
      <c r="C212" s="236"/>
      <c r="D212" s="237" t="s">
        <v>162</v>
      </c>
      <c r="E212" s="238" t="s">
        <v>19</v>
      </c>
      <c r="F212" s="239" t="s">
        <v>318</v>
      </c>
      <c r="G212" s="236"/>
      <c r="H212" s="240">
        <v>41.799999999999997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162</v>
      </c>
      <c r="AU212" s="246" t="s">
        <v>85</v>
      </c>
      <c r="AV212" s="13" t="s">
        <v>85</v>
      </c>
      <c r="AW212" s="13" t="s">
        <v>37</v>
      </c>
      <c r="AX212" s="13" t="s">
        <v>76</v>
      </c>
      <c r="AY212" s="246" t="s">
        <v>151</v>
      </c>
    </row>
    <row r="213" s="15" customFormat="1">
      <c r="A213" s="15"/>
      <c r="B213" s="258"/>
      <c r="C213" s="259"/>
      <c r="D213" s="237" t="s">
        <v>162</v>
      </c>
      <c r="E213" s="260" t="s">
        <v>19</v>
      </c>
      <c r="F213" s="261" t="s">
        <v>229</v>
      </c>
      <c r="G213" s="259"/>
      <c r="H213" s="260" t="s">
        <v>19</v>
      </c>
      <c r="I213" s="262"/>
      <c r="J213" s="259"/>
      <c r="K213" s="259"/>
      <c r="L213" s="263"/>
      <c r="M213" s="264"/>
      <c r="N213" s="265"/>
      <c r="O213" s="265"/>
      <c r="P213" s="265"/>
      <c r="Q213" s="265"/>
      <c r="R213" s="265"/>
      <c r="S213" s="265"/>
      <c r="T213" s="26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7" t="s">
        <v>162</v>
      </c>
      <c r="AU213" s="267" t="s">
        <v>85</v>
      </c>
      <c r="AV213" s="15" t="s">
        <v>83</v>
      </c>
      <c r="AW213" s="15" t="s">
        <v>37</v>
      </c>
      <c r="AX213" s="15" t="s">
        <v>76</v>
      </c>
      <c r="AY213" s="267" t="s">
        <v>151</v>
      </c>
    </row>
    <row r="214" s="13" customFormat="1">
      <c r="A214" s="13"/>
      <c r="B214" s="235"/>
      <c r="C214" s="236"/>
      <c r="D214" s="237" t="s">
        <v>162</v>
      </c>
      <c r="E214" s="238" t="s">
        <v>19</v>
      </c>
      <c r="F214" s="239" t="s">
        <v>319</v>
      </c>
      <c r="G214" s="236"/>
      <c r="H214" s="240">
        <v>32.399999999999999</v>
      </c>
      <c r="I214" s="241"/>
      <c r="J214" s="236"/>
      <c r="K214" s="236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162</v>
      </c>
      <c r="AU214" s="246" t="s">
        <v>85</v>
      </c>
      <c r="AV214" s="13" t="s">
        <v>85</v>
      </c>
      <c r="AW214" s="13" t="s">
        <v>37</v>
      </c>
      <c r="AX214" s="13" t="s">
        <v>76</v>
      </c>
      <c r="AY214" s="246" t="s">
        <v>151</v>
      </c>
    </row>
    <row r="215" s="15" customFormat="1">
      <c r="A215" s="15"/>
      <c r="B215" s="258"/>
      <c r="C215" s="259"/>
      <c r="D215" s="237" t="s">
        <v>162</v>
      </c>
      <c r="E215" s="260" t="s">
        <v>19</v>
      </c>
      <c r="F215" s="261" t="s">
        <v>234</v>
      </c>
      <c r="G215" s="259"/>
      <c r="H215" s="260" t="s">
        <v>19</v>
      </c>
      <c r="I215" s="262"/>
      <c r="J215" s="259"/>
      <c r="K215" s="259"/>
      <c r="L215" s="263"/>
      <c r="M215" s="264"/>
      <c r="N215" s="265"/>
      <c r="O215" s="265"/>
      <c r="P215" s="265"/>
      <c r="Q215" s="265"/>
      <c r="R215" s="265"/>
      <c r="S215" s="265"/>
      <c r="T215" s="26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7" t="s">
        <v>162</v>
      </c>
      <c r="AU215" s="267" t="s">
        <v>85</v>
      </c>
      <c r="AV215" s="15" t="s">
        <v>83</v>
      </c>
      <c r="AW215" s="15" t="s">
        <v>37</v>
      </c>
      <c r="AX215" s="15" t="s">
        <v>76</v>
      </c>
      <c r="AY215" s="267" t="s">
        <v>151</v>
      </c>
    </row>
    <row r="216" s="13" customFormat="1">
      <c r="A216" s="13"/>
      <c r="B216" s="235"/>
      <c r="C216" s="236"/>
      <c r="D216" s="237" t="s">
        <v>162</v>
      </c>
      <c r="E216" s="238" t="s">
        <v>19</v>
      </c>
      <c r="F216" s="239" t="s">
        <v>320</v>
      </c>
      <c r="G216" s="236"/>
      <c r="H216" s="240">
        <v>6.5999999999999996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162</v>
      </c>
      <c r="AU216" s="246" t="s">
        <v>85</v>
      </c>
      <c r="AV216" s="13" t="s">
        <v>85</v>
      </c>
      <c r="AW216" s="13" t="s">
        <v>37</v>
      </c>
      <c r="AX216" s="13" t="s">
        <v>76</v>
      </c>
      <c r="AY216" s="246" t="s">
        <v>151</v>
      </c>
    </row>
    <row r="217" s="15" customFormat="1">
      <c r="A217" s="15"/>
      <c r="B217" s="258"/>
      <c r="C217" s="259"/>
      <c r="D217" s="237" t="s">
        <v>162</v>
      </c>
      <c r="E217" s="260" t="s">
        <v>19</v>
      </c>
      <c r="F217" s="261" t="s">
        <v>236</v>
      </c>
      <c r="G217" s="259"/>
      <c r="H217" s="260" t="s">
        <v>19</v>
      </c>
      <c r="I217" s="262"/>
      <c r="J217" s="259"/>
      <c r="K217" s="259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162</v>
      </c>
      <c r="AU217" s="267" t="s">
        <v>85</v>
      </c>
      <c r="AV217" s="15" t="s">
        <v>83</v>
      </c>
      <c r="AW217" s="15" t="s">
        <v>37</v>
      </c>
      <c r="AX217" s="15" t="s">
        <v>76</v>
      </c>
      <c r="AY217" s="267" t="s">
        <v>151</v>
      </c>
    </row>
    <row r="218" s="13" customFormat="1">
      <c r="A218" s="13"/>
      <c r="B218" s="235"/>
      <c r="C218" s="236"/>
      <c r="D218" s="237" t="s">
        <v>162</v>
      </c>
      <c r="E218" s="238" t="s">
        <v>19</v>
      </c>
      <c r="F218" s="239" t="s">
        <v>321</v>
      </c>
      <c r="G218" s="236"/>
      <c r="H218" s="240">
        <v>72.599999999999994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162</v>
      </c>
      <c r="AU218" s="246" t="s">
        <v>85</v>
      </c>
      <c r="AV218" s="13" t="s">
        <v>85</v>
      </c>
      <c r="AW218" s="13" t="s">
        <v>37</v>
      </c>
      <c r="AX218" s="13" t="s">
        <v>76</v>
      </c>
      <c r="AY218" s="246" t="s">
        <v>151</v>
      </c>
    </row>
    <row r="219" s="15" customFormat="1">
      <c r="A219" s="15"/>
      <c r="B219" s="258"/>
      <c r="C219" s="259"/>
      <c r="D219" s="237" t="s">
        <v>162</v>
      </c>
      <c r="E219" s="260" t="s">
        <v>19</v>
      </c>
      <c r="F219" s="261" t="s">
        <v>238</v>
      </c>
      <c r="G219" s="259"/>
      <c r="H219" s="260" t="s">
        <v>19</v>
      </c>
      <c r="I219" s="262"/>
      <c r="J219" s="259"/>
      <c r="K219" s="259"/>
      <c r="L219" s="263"/>
      <c r="M219" s="264"/>
      <c r="N219" s="265"/>
      <c r="O219" s="265"/>
      <c r="P219" s="265"/>
      <c r="Q219" s="265"/>
      <c r="R219" s="265"/>
      <c r="S219" s="265"/>
      <c r="T219" s="26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7" t="s">
        <v>162</v>
      </c>
      <c r="AU219" s="267" t="s">
        <v>85</v>
      </c>
      <c r="AV219" s="15" t="s">
        <v>83</v>
      </c>
      <c r="AW219" s="15" t="s">
        <v>37</v>
      </c>
      <c r="AX219" s="15" t="s">
        <v>76</v>
      </c>
      <c r="AY219" s="267" t="s">
        <v>151</v>
      </c>
    </row>
    <row r="220" s="14" customFormat="1">
      <c r="A220" s="14"/>
      <c r="B220" s="247"/>
      <c r="C220" s="248"/>
      <c r="D220" s="237" t="s">
        <v>162</v>
      </c>
      <c r="E220" s="249" t="s">
        <v>19</v>
      </c>
      <c r="F220" s="250" t="s">
        <v>176</v>
      </c>
      <c r="G220" s="248"/>
      <c r="H220" s="251">
        <v>721.39999999999998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162</v>
      </c>
      <c r="AU220" s="257" t="s">
        <v>85</v>
      </c>
      <c r="AV220" s="14" t="s">
        <v>158</v>
      </c>
      <c r="AW220" s="14" t="s">
        <v>37</v>
      </c>
      <c r="AX220" s="14" t="s">
        <v>83</v>
      </c>
      <c r="AY220" s="257" t="s">
        <v>151</v>
      </c>
    </row>
    <row r="221" s="2" customFormat="1" ht="24.15" customHeight="1">
      <c r="A221" s="41"/>
      <c r="B221" s="42"/>
      <c r="C221" s="217" t="s">
        <v>322</v>
      </c>
      <c r="D221" s="217" t="s">
        <v>153</v>
      </c>
      <c r="E221" s="218" t="s">
        <v>323</v>
      </c>
      <c r="F221" s="219" t="s">
        <v>324</v>
      </c>
      <c r="G221" s="220" t="s">
        <v>193</v>
      </c>
      <c r="H221" s="221">
        <v>721.39999999999998</v>
      </c>
      <c r="I221" s="222"/>
      <c r="J221" s="223">
        <f>ROUND(I221*H221,2)</f>
        <v>0</v>
      </c>
      <c r="K221" s="219" t="s">
        <v>157</v>
      </c>
      <c r="L221" s="47"/>
      <c r="M221" s="224" t="s">
        <v>19</v>
      </c>
      <c r="N221" s="225" t="s">
        <v>47</v>
      </c>
      <c r="O221" s="87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8" t="s">
        <v>158</v>
      </c>
      <c r="AT221" s="228" t="s">
        <v>153</v>
      </c>
      <c r="AU221" s="228" t="s">
        <v>85</v>
      </c>
      <c r="AY221" s="20" t="s">
        <v>151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20" t="s">
        <v>83</v>
      </c>
      <c r="BK221" s="229">
        <f>ROUND(I221*H221,2)</f>
        <v>0</v>
      </c>
      <c r="BL221" s="20" t="s">
        <v>158</v>
      </c>
      <c r="BM221" s="228" t="s">
        <v>325</v>
      </c>
    </row>
    <row r="222" s="2" customFormat="1">
      <c r="A222" s="41"/>
      <c r="B222" s="42"/>
      <c r="C222" s="43"/>
      <c r="D222" s="230" t="s">
        <v>160</v>
      </c>
      <c r="E222" s="43"/>
      <c r="F222" s="231" t="s">
        <v>326</v>
      </c>
      <c r="G222" s="43"/>
      <c r="H222" s="43"/>
      <c r="I222" s="232"/>
      <c r="J222" s="43"/>
      <c r="K222" s="43"/>
      <c r="L222" s="47"/>
      <c r="M222" s="233"/>
      <c r="N222" s="23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160</v>
      </c>
      <c r="AU222" s="20" t="s">
        <v>85</v>
      </c>
    </row>
    <row r="223" s="13" customFormat="1">
      <c r="A223" s="13"/>
      <c r="B223" s="235"/>
      <c r="C223" s="236"/>
      <c r="D223" s="237" t="s">
        <v>162</v>
      </c>
      <c r="E223" s="238" t="s">
        <v>19</v>
      </c>
      <c r="F223" s="239" t="s">
        <v>327</v>
      </c>
      <c r="G223" s="236"/>
      <c r="H223" s="240">
        <v>721.39999999999998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162</v>
      </c>
      <c r="AU223" s="246" t="s">
        <v>85</v>
      </c>
      <c r="AV223" s="13" t="s">
        <v>85</v>
      </c>
      <c r="AW223" s="13" t="s">
        <v>37</v>
      </c>
      <c r="AX223" s="13" t="s">
        <v>83</v>
      </c>
      <c r="AY223" s="246" t="s">
        <v>151</v>
      </c>
    </row>
    <row r="224" s="2" customFormat="1" ht="37.8" customHeight="1">
      <c r="A224" s="41"/>
      <c r="B224" s="42"/>
      <c r="C224" s="217" t="s">
        <v>7</v>
      </c>
      <c r="D224" s="217" t="s">
        <v>153</v>
      </c>
      <c r="E224" s="218" t="s">
        <v>328</v>
      </c>
      <c r="F224" s="219" t="s">
        <v>329</v>
      </c>
      <c r="G224" s="220" t="s">
        <v>211</v>
      </c>
      <c r="H224" s="221">
        <v>408.59899999999999</v>
      </c>
      <c r="I224" s="222"/>
      <c r="J224" s="223">
        <f>ROUND(I224*H224,2)</f>
        <v>0</v>
      </c>
      <c r="K224" s="219" t="s">
        <v>157</v>
      </c>
      <c r="L224" s="47"/>
      <c r="M224" s="224" t="s">
        <v>19</v>
      </c>
      <c r="N224" s="225" t="s">
        <v>47</v>
      </c>
      <c r="O224" s="87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8" t="s">
        <v>158</v>
      </c>
      <c r="AT224" s="228" t="s">
        <v>153</v>
      </c>
      <c r="AU224" s="228" t="s">
        <v>85</v>
      </c>
      <c r="AY224" s="20" t="s">
        <v>151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20" t="s">
        <v>83</v>
      </c>
      <c r="BK224" s="229">
        <f>ROUND(I224*H224,2)</f>
        <v>0</v>
      </c>
      <c r="BL224" s="20" t="s">
        <v>158</v>
      </c>
      <c r="BM224" s="228" t="s">
        <v>330</v>
      </c>
    </row>
    <row r="225" s="2" customFormat="1">
      <c r="A225" s="41"/>
      <c r="B225" s="42"/>
      <c r="C225" s="43"/>
      <c r="D225" s="230" t="s">
        <v>160</v>
      </c>
      <c r="E225" s="43"/>
      <c r="F225" s="231" t="s">
        <v>331</v>
      </c>
      <c r="G225" s="43"/>
      <c r="H225" s="43"/>
      <c r="I225" s="232"/>
      <c r="J225" s="43"/>
      <c r="K225" s="43"/>
      <c r="L225" s="47"/>
      <c r="M225" s="233"/>
      <c r="N225" s="23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160</v>
      </c>
      <c r="AU225" s="20" t="s">
        <v>85</v>
      </c>
    </row>
    <row r="226" s="13" customFormat="1">
      <c r="A226" s="13"/>
      <c r="B226" s="235"/>
      <c r="C226" s="236"/>
      <c r="D226" s="237" t="s">
        <v>162</v>
      </c>
      <c r="E226" s="238" t="s">
        <v>19</v>
      </c>
      <c r="F226" s="239" t="s">
        <v>332</v>
      </c>
      <c r="G226" s="236"/>
      <c r="H226" s="240">
        <v>113.87600000000001</v>
      </c>
      <c r="I226" s="241"/>
      <c r="J226" s="236"/>
      <c r="K226" s="236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162</v>
      </c>
      <c r="AU226" s="246" t="s">
        <v>85</v>
      </c>
      <c r="AV226" s="13" t="s">
        <v>85</v>
      </c>
      <c r="AW226" s="13" t="s">
        <v>37</v>
      </c>
      <c r="AX226" s="13" t="s">
        <v>76</v>
      </c>
      <c r="AY226" s="246" t="s">
        <v>151</v>
      </c>
    </row>
    <row r="227" s="13" customFormat="1">
      <c r="A227" s="13"/>
      <c r="B227" s="235"/>
      <c r="C227" s="236"/>
      <c r="D227" s="237" t="s">
        <v>162</v>
      </c>
      <c r="E227" s="238" t="s">
        <v>19</v>
      </c>
      <c r="F227" s="239" t="s">
        <v>333</v>
      </c>
      <c r="G227" s="236"/>
      <c r="H227" s="240">
        <v>207.107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162</v>
      </c>
      <c r="AU227" s="246" t="s">
        <v>85</v>
      </c>
      <c r="AV227" s="13" t="s">
        <v>85</v>
      </c>
      <c r="AW227" s="13" t="s">
        <v>37</v>
      </c>
      <c r="AX227" s="13" t="s">
        <v>76</v>
      </c>
      <c r="AY227" s="246" t="s">
        <v>151</v>
      </c>
    </row>
    <row r="228" s="13" customFormat="1">
      <c r="A228" s="13"/>
      <c r="B228" s="235"/>
      <c r="C228" s="236"/>
      <c r="D228" s="237" t="s">
        <v>162</v>
      </c>
      <c r="E228" s="238" t="s">
        <v>19</v>
      </c>
      <c r="F228" s="239" t="s">
        <v>334</v>
      </c>
      <c r="G228" s="236"/>
      <c r="H228" s="240">
        <v>74.731999999999999</v>
      </c>
      <c r="I228" s="241"/>
      <c r="J228" s="236"/>
      <c r="K228" s="236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162</v>
      </c>
      <c r="AU228" s="246" t="s">
        <v>85</v>
      </c>
      <c r="AV228" s="13" t="s">
        <v>85</v>
      </c>
      <c r="AW228" s="13" t="s">
        <v>37</v>
      </c>
      <c r="AX228" s="13" t="s">
        <v>76</v>
      </c>
      <c r="AY228" s="246" t="s">
        <v>151</v>
      </c>
    </row>
    <row r="229" s="13" customFormat="1">
      <c r="A229" s="13"/>
      <c r="B229" s="235"/>
      <c r="C229" s="236"/>
      <c r="D229" s="237" t="s">
        <v>162</v>
      </c>
      <c r="E229" s="238" t="s">
        <v>19</v>
      </c>
      <c r="F229" s="239" t="s">
        <v>335</v>
      </c>
      <c r="G229" s="236"/>
      <c r="H229" s="240">
        <v>12.884</v>
      </c>
      <c r="I229" s="241"/>
      <c r="J229" s="236"/>
      <c r="K229" s="236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162</v>
      </c>
      <c r="AU229" s="246" t="s">
        <v>85</v>
      </c>
      <c r="AV229" s="13" t="s">
        <v>85</v>
      </c>
      <c r="AW229" s="13" t="s">
        <v>37</v>
      </c>
      <c r="AX229" s="13" t="s">
        <v>76</v>
      </c>
      <c r="AY229" s="246" t="s">
        <v>151</v>
      </c>
    </row>
    <row r="230" s="14" customFormat="1">
      <c r="A230" s="14"/>
      <c r="B230" s="247"/>
      <c r="C230" s="248"/>
      <c r="D230" s="237" t="s">
        <v>162</v>
      </c>
      <c r="E230" s="249" t="s">
        <v>19</v>
      </c>
      <c r="F230" s="250" t="s">
        <v>176</v>
      </c>
      <c r="G230" s="248"/>
      <c r="H230" s="251">
        <v>408.59900000000005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162</v>
      </c>
      <c r="AU230" s="257" t="s">
        <v>85</v>
      </c>
      <c r="AV230" s="14" t="s">
        <v>158</v>
      </c>
      <c r="AW230" s="14" t="s">
        <v>37</v>
      </c>
      <c r="AX230" s="14" t="s">
        <v>83</v>
      </c>
      <c r="AY230" s="257" t="s">
        <v>151</v>
      </c>
    </row>
    <row r="231" s="2" customFormat="1" ht="37.8" customHeight="1">
      <c r="A231" s="41"/>
      <c r="B231" s="42"/>
      <c r="C231" s="217" t="s">
        <v>336</v>
      </c>
      <c r="D231" s="217" t="s">
        <v>153</v>
      </c>
      <c r="E231" s="218" t="s">
        <v>337</v>
      </c>
      <c r="F231" s="219" t="s">
        <v>338</v>
      </c>
      <c r="G231" s="220" t="s">
        <v>211</v>
      </c>
      <c r="H231" s="221">
        <v>148.65700000000001</v>
      </c>
      <c r="I231" s="222"/>
      <c r="J231" s="223">
        <f>ROUND(I231*H231,2)</f>
        <v>0</v>
      </c>
      <c r="K231" s="219" t="s">
        <v>157</v>
      </c>
      <c r="L231" s="47"/>
      <c r="M231" s="224" t="s">
        <v>19</v>
      </c>
      <c r="N231" s="225" t="s">
        <v>47</v>
      </c>
      <c r="O231" s="87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8" t="s">
        <v>158</v>
      </c>
      <c r="AT231" s="228" t="s">
        <v>153</v>
      </c>
      <c r="AU231" s="228" t="s">
        <v>85</v>
      </c>
      <c r="AY231" s="20" t="s">
        <v>151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20" t="s">
        <v>83</v>
      </c>
      <c r="BK231" s="229">
        <f>ROUND(I231*H231,2)</f>
        <v>0</v>
      </c>
      <c r="BL231" s="20" t="s">
        <v>158</v>
      </c>
      <c r="BM231" s="228" t="s">
        <v>339</v>
      </c>
    </row>
    <row r="232" s="2" customFormat="1">
      <c r="A232" s="41"/>
      <c r="B232" s="42"/>
      <c r="C232" s="43"/>
      <c r="D232" s="230" t="s">
        <v>160</v>
      </c>
      <c r="E232" s="43"/>
      <c r="F232" s="231" t="s">
        <v>340</v>
      </c>
      <c r="G232" s="43"/>
      <c r="H232" s="43"/>
      <c r="I232" s="232"/>
      <c r="J232" s="43"/>
      <c r="K232" s="43"/>
      <c r="L232" s="47"/>
      <c r="M232" s="233"/>
      <c r="N232" s="23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160</v>
      </c>
      <c r="AU232" s="20" t="s">
        <v>85</v>
      </c>
    </row>
    <row r="233" s="13" customFormat="1">
      <c r="A233" s="13"/>
      <c r="B233" s="235"/>
      <c r="C233" s="236"/>
      <c r="D233" s="237" t="s">
        <v>162</v>
      </c>
      <c r="E233" s="238" t="s">
        <v>19</v>
      </c>
      <c r="F233" s="239" t="s">
        <v>341</v>
      </c>
      <c r="G233" s="236"/>
      <c r="H233" s="240">
        <v>148.65700000000001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162</v>
      </c>
      <c r="AU233" s="246" t="s">
        <v>85</v>
      </c>
      <c r="AV233" s="13" t="s">
        <v>85</v>
      </c>
      <c r="AW233" s="13" t="s">
        <v>37</v>
      </c>
      <c r="AX233" s="13" t="s">
        <v>83</v>
      </c>
      <c r="AY233" s="246" t="s">
        <v>151</v>
      </c>
    </row>
    <row r="234" s="2" customFormat="1" ht="37.8" customHeight="1">
      <c r="A234" s="41"/>
      <c r="B234" s="42"/>
      <c r="C234" s="217" t="s">
        <v>342</v>
      </c>
      <c r="D234" s="217" t="s">
        <v>153</v>
      </c>
      <c r="E234" s="218" t="s">
        <v>343</v>
      </c>
      <c r="F234" s="219" t="s">
        <v>344</v>
      </c>
      <c r="G234" s="220" t="s">
        <v>211</v>
      </c>
      <c r="H234" s="221">
        <v>221.28</v>
      </c>
      <c r="I234" s="222"/>
      <c r="J234" s="223">
        <f>ROUND(I234*H234,2)</f>
        <v>0</v>
      </c>
      <c r="K234" s="219" t="s">
        <v>157</v>
      </c>
      <c r="L234" s="47"/>
      <c r="M234" s="224" t="s">
        <v>19</v>
      </c>
      <c r="N234" s="225" t="s">
        <v>47</v>
      </c>
      <c r="O234" s="87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8" t="s">
        <v>158</v>
      </c>
      <c r="AT234" s="228" t="s">
        <v>153</v>
      </c>
      <c r="AU234" s="228" t="s">
        <v>85</v>
      </c>
      <c r="AY234" s="20" t="s">
        <v>151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20" t="s">
        <v>83</v>
      </c>
      <c r="BK234" s="229">
        <f>ROUND(I234*H234,2)</f>
        <v>0</v>
      </c>
      <c r="BL234" s="20" t="s">
        <v>158</v>
      </c>
      <c r="BM234" s="228" t="s">
        <v>345</v>
      </c>
    </row>
    <row r="235" s="2" customFormat="1">
      <c r="A235" s="41"/>
      <c r="B235" s="42"/>
      <c r="C235" s="43"/>
      <c r="D235" s="230" t="s">
        <v>160</v>
      </c>
      <c r="E235" s="43"/>
      <c r="F235" s="231" t="s">
        <v>346</v>
      </c>
      <c r="G235" s="43"/>
      <c r="H235" s="43"/>
      <c r="I235" s="232"/>
      <c r="J235" s="43"/>
      <c r="K235" s="43"/>
      <c r="L235" s="47"/>
      <c r="M235" s="233"/>
      <c r="N235" s="23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160</v>
      </c>
      <c r="AU235" s="20" t="s">
        <v>85</v>
      </c>
    </row>
    <row r="236" s="13" customFormat="1">
      <c r="A236" s="13"/>
      <c r="B236" s="235"/>
      <c r="C236" s="236"/>
      <c r="D236" s="237" t="s">
        <v>162</v>
      </c>
      <c r="E236" s="238" t="s">
        <v>19</v>
      </c>
      <c r="F236" s="239" t="s">
        <v>347</v>
      </c>
      <c r="G236" s="236"/>
      <c r="H236" s="240">
        <v>205.595</v>
      </c>
      <c r="I236" s="241"/>
      <c r="J236" s="236"/>
      <c r="K236" s="236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162</v>
      </c>
      <c r="AU236" s="246" t="s">
        <v>85</v>
      </c>
      <c r="AV236" s="13" t="s">
        <v>85</v>
      </c>
      <c r="AW236" s="13" t="s">
        <v>37</v>
      </c>
      <c r="AX236" s="13" t="s">
        <v>76</v>
      </c>
      <c r="AY236" s="246" t="s">
        <v>151</v>
      </c>
    </row>
    <row r="237" s="13" customFormat="1">
      <c r="A237" s="13"/>
      <c r="B237" s="235"/>
      <c r="C237" s="236"/>
      <c r="D237" s="237" t="s">
        <v>162</v>
      </c>
      <c r="E237" s="238" t="s">
        <v>19</v>
      </c>
      <c r="F237" s="239" t="s">
        <v>348</v>
      </c>
      <c r="G237" s="236"/>
      <c r="H237" s="240">
        <v>0.44700000000000001</v>
      </c>
      <c r="I237" s="241"/>
      <c r="J237" s="236"/>
      <c r="K237" s="236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162</v>
      </c>
      <c r="AU237" s="246" t="s">
        <v>85</v>
      </c>
      <c r="AV237" s="13" t="s">
        <v>85</v>
      </c>
      <c r="AW237" s="13" t="s">
        <v>37</v>
      </c>
      <c r="AX237" s="13" t="s">
        <v>76</v>
      </c>
      <c r="AY237" s="246" t="s">
        <v>151</v>
      </c>
    </row>
    <row r="238" s="13" customFormat="1">
      <c r="A238" s="13"/>
      <c r="B238" s="235"/>
      <c r="C238" s="236"/>
      <c r="D238" s="237" t="s">
        <v>162</v>
      </c>
      <c r="E238" s="238" t="s">
        <v>19</v>
      </c>
      <c r="F238" s="239" t="s">
        <v>349</v>
      </c>
      <c r="G238" s="236"/>
      <c r="H238" s="240">
        <v>15.238</v>
      </c>
      <c r="I238" s="241"/>
      <c r="J238" s="236"/>
      <c r="K238" s="236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162</v>
      </c>
      <c r="AU238" s="246" t="s">
        <v>85</v>
      </c>
      <c r="AV238" s="13" t="s">
        <v>85</v>
      </c>
      <c r="AW238" s="13" t="s">
        <v>37</v>
      </c>
      <c r="AX238" s="13" t="s">
        <v>76</v>
      </c>
      <c r="AY238" s="246" t="s">
        <v>151</v>
      </c>
    </row>
    <row r="239" s="14" customFormat="1">
      <c r="A239" s="14"/>
      <c r="B239" s="247"/>
      <c r="C239" s="248"/>
      <c r="D239" s="237" t="s">
        <v>162</v>
      </c>
      <c r="E239" s="249" t="s">
        <v>19</v>
      </c>
      <c r="F239" s="250" t="s">
        <v>176</v>
      </c>
      <c r="G239" s="248"/>
      <c r="H239" s="251">
        <v>221.28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162</v>
      </c>
      <c r="AU239" s="257" t="s">
        <v>85</v>
      </c>
      <c r="AV239" s="14" t="s">
        <v>158</v>
      </c>
      <c r="AW239" s="14" t="s">
        <v>37</v>
      </c>
      <c r="AX239" s="14" t="s">
        <v>83</v>
      </c>
      <c r="AY239" s="257" t="s">
        <v>151</v>
      </c>
    </row>
    <row r="240" s="2" customFormat="1" ht="24.15" customHeight="1">
      <c r="A240" s="41"/>
      <c r="B240" s="42"/>
      <c r="C240" s="217" t="s">
        <v>350</v>
      </c>
      <c r="D240" s="217" t="s">
        <v>153</v>
      </c>
      <c r="E240" s="218" t="s">
        <v>351</v>
      </c>
      <c r="F240" s="219" t="s">
        <v>352</v>
      </c>
      <c r="G240" s="220" t="s">
        <v>211</v>
      </c>
      <c r="H240" s="221">
        <v>351.661</v>
      </c>
      <c r="I240" s="222"/>
      <c r="J240" s="223">
        <f>ROUND(I240*H240,2)</f>
        <v>0</v>
      </c>
      <c r="K240" s="219" t="s">
        <v>157</v>
      </c>
      <c r="L240" s="47"/>
      <c r="M240" s="224" t="s">
        <v>19</v>
      </c>
      <c r="N240" s="225" t="s">
        <v>47</v>
      </c>
      <c r="O240" s="87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8" t="s">
        <v>158</v>
      </c>
      <c r="AT240" s="228" t="s">
        <v>153</v>
      </c>
      <c r="AU240" s="228" t="s">
        <v>85</v>
      </c>
      <c r="AY240" s="20" t="s">
        <v>151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20" t="s">
        <v>83</v>
      </c>
      <c r="BK240" s="229">
        <f>ROUND(I240*H240,2)</f>
        <v>0</v>
      </c>
      <c r="BL240" s="20" t="s">
        <v>158</v>
      </c>
      <c r="BM240" s="228" t="s">
        <v>353</v>
      </c>
    </row>
    <row r="241" s="2" customFormat="1">
      <c r="A241" s="41"/>
      <c r="B241" s="42"/>
      <c r="C241" s="43"/>
      <c r="D241" s="230" t="s">
        <v>160</v>
      </c>
      <c r="E241" s="43"/>
      <c r="F241" s="231" t="s">
        <v>354</v>
      </c>
      <c r="G241" s="43"/>
      <c r="H241" s="43"/>
      <c r="I241" s="232"/>
      <c r="J241" s="43"/>
      <c r="K241" s="43"/>
      <c r="L241" s="47"/>
      <c r="M241" s="233"/>
      <c r="N241" s="23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160</v>
      </c>
      <c r="AU241" s="20" t="s">
        <v>85</v>
      </c>
    </row>
    <row r="242" s="15" customFormat="1">
      <c r="A242" s="15"/>
      <c r="B242" s="258"/>
      <c r="C242" s="259"/>
      <c r="D242" s="237" t="s">
        <v>162</v>
      </c>
      <c r="E242" s="260" t="s">
        <v>19</v>
      </c>
      <c r="F242" s="261" t="s">
        <v>355</v>
      </c>
      <c r="G242" s="259"/>
      <c r="H242" s="260" t="s">
        <v>19</v>
      </c>
      <c r="I242" s="262"/>
      <c r="J242" s="259"/>
      <c r="K242" s="259"/>
      <c r="L242" s="263"/>
      <c r="M242" s="264"/>
      <c r="N242" s="265"/>
      <c r="O242" s="265"/>
      <c r="P242" s="265"/>
      <c r="Q242" s="265"/>
      <c r="R242" s="265"/>
      <c r="S242" s="265"/>
      <c r="T242" s="26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7" t="s">
        <v>162</v>
      </c>
      <c r="AU242" s="267" t="s">
        <v>85</v>
      </c>
      <c r="AV242" s="15" t="s">
        <v>83</v>
      </c>
      <c r="AW242" s="15" t="s">
        <v>37</v>
      </c>
      <c r="AX242" s="15" t="s">
        <v>76</v>
      </c>
      <c r="AY242" s="267" t="s">
        <v>151</v>
      </c>
    </row>
    <row r="243" s="13" customFormat="1">
      <c r="A243" s="13"/>
      <c r="B243" s="235"/>
      <c r="C243" s="236"/>
      <c r="D243" s="237" t="s">
        <v>162</v>
      </c>
      <c r="E243" s="238" t="s">
        <v>19</v>
      </c>
      <c r="F243" s="239" t="s">
        <v>356</v>
      </c>
      <c r="G243" s="236"/>
      <c r="H243" s="240">
        <v>31.318999999999999</v>
      </c>
      <c r="I243" s="241"/>
      <c r="J243" s="236"/>
      <c r="K243" s="236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162</v>
      </c>
      <c r="AU243" s="246" t="s">
        <v>85</v>
      </c>
      <c r="AV243" s="13" t="s">
        <v>85</v>
      </c>
      <c r="AW243" s="13" t="s">
        <v>37</v>
      </c>
      <c r="AX243" s="13" t="s">
        <v>76</v>
      </c>
      <c r="AY243" s="246" t="s">
        <v>151</v>
      </c>
    </row>
    <row r="244" s="13" customFormat="1">
      <c r="A244" s="13"/>
      <c r="B244" s="235"/>
      <c r="C244" s="236"/>
      <c r="D244" s="237" t="s">
        <v>162</v>
      </c>
      <c r="E244" s="238" t="s">
        <v>19</v>
      </c>
      <c r="F244" s="239" t="s">
        <v>357</v>
      </c>
      <c r="G244" s="236"/>
      <c r="H244" s="240">
        <v>5.407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162</v>
      </c>
      <c r="AU244" s="246" t="s">
        <v>85</v>
      </c>
      <c r="AV244" s="13" t="s">
        <v>85</v>
      </c>
      <c r="AW244" s="13" t="s">
        <v>37</v>
      </c>
      <c r="AX244" s="13" t="s">
        <v>76</v>
      </c>
      <c r="AY244" s="246" t="s">
        <v>151</v>
      </c>
    </row>
    <row r="245" s="15" customFormat="1">
      <c r="A245" s="15"/>
      <c r="B245" s="258"/>
      <c r="C245" s="259"/>
      <c r="D245" s="237" t="s">
        <v>162</v>
      </c>
      <c r="E245" s="260" t="s">
        <v>19</v>
      </c>
      <c r="F245" s="261" t="s">
        <v>203</v>
      </c>
      <c r="G245" s="259"/>
      <c r="H245" s="260" t="s">
        <v>19</v>
      </c>
      <c r="I245" s="262"/>
      <c r="J245" s="259"/>
      <c r="K245" s="259"/>
      <c r="L245" s="263"/>
      <c r="M245" s="264"/>
      <c r="N245" s="265"/>
      <c r="O245" s="265"/>
      <c r="P245" s="265"/>
      <c r="Q245" s="265"/>
      <c r="R245" s="265"/>
      <c r="S245" s="265"/>
      <c r="T245" s="26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7" t="s">
        <v>162</v>
      </c>
      <c r="AU245" s="267" t="s">
        <v>85</v>
      </c>
      <c r="AV245" s="15" t="s">
        <v>83</v>
      </c>
      <c r="AW245" s="15" t="s">
        <v>37</v>
      </c>
      <c r="AX245" s="15" t="s">
        <v>76</v>
      </c>
      <c r="AY245" s="267" t="s">
        <v>151</v>
      </c>
    </row>
    <row r="246" s="13" customFormat="1">
      <c r="A246" s="13"/>
      <c r="B246" s="235"/>
      <c r="C246" s="236"/>
      <c r="D246" s="237" t="s">
        <v>162</v>
      </c>
      <c r="E246" s="238" t="s">
        <v>19</v>
      </c>
      <c r="F246" s="239" t="s">
        <v>358</v>
      </c>
      <c r="G246" s="236"/>
      <c r="H246" s="240">
        <v>6.2999999999999998</v>
      </c>
      <c r="I246" s="241"/>
      <c r="J246" s="236"/>
      <c r="K246" s="236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162</v>
      </c>
      <c r="AU246" s="246" t="s">
        <v>85</v>
      </c>
      <c r="AV246" s="13" t="s">
        <v>85</v>
      </c>
      <c r="AW246" s="13" t="s">
        <v>37</v>
      </c>
      <c r="AX246" s="13" t="s">
        <v>76</v>
      </c>
      <c r="AY246" s="246" t="s">
        <v>151</v>
      </c>
    </row>
    <row r="247" s="13" customFormat="1">
      <c r="A247" s="13"/>
      <c r="B247" s="235"/>
      <c r="C247" s="236"/>
      <c r="D247" s="237" t="s">
        <v>162</v>
      </c>
      <c r="E247" s="238" t="s">
        <v>19</v>
      </c>
      <c r="F247" s="239" t="s">
        <v>359</v>
      </c>
      <c r="G247" s="236"/>
      <c r="H247" s="240">
        <v>8.327</v>
      </c>
      <c r="I247" s="241"/>
      <c r="J247" s="236"/>
      <c r="K247" s="236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162</v>
      </c>
      <c r="AU247" s="246" t="s">
        <v>85</v>
      </c>
      <c r="AV247" s="13" t="s">
        <v>85</v>
      </c>
      <c r="AW247" s="13" t="s">
        <v>37</v>
      </c>
      <c r="AX247" s="13" t="s">
        <v>76</v>
      </c>
      <c r="AY247" s="246" t="s">
        <v>151</v>
      </c>
    </row>
    <row r="248" s="15" customFormat="1">
      <c r="A248" s="15"/>
      <c r="B248" s="258"/>
      <c r="C248" s="259"/>
      <c r="D248" s="237" t="s">
        <v>162</v>
      </c>
      <c r="E248" s="260" t="s">
        <v>19</v>
      </c>
      <c r="F248" s="261" t="s">
        <v>229</v>
      </c>
      <c r="G248" s="259"/>
      <c r="H248" s="260" t="s">
        <v>19</v>
      </c>
      <c r="I248" s="262"/>
      <c r="J248" s="259"/>
      <c r="K248" s="259"/>
      <c r="L248" s="263"/>
      <c r="M248" s="264"/>
      <c r="N248" s="265"/>
      <c r="O248" s="265"/>
      <c r="P248" s="265"/>
      <c r="Q248" s="265"/>
      <c r="R248" s="265"/>
      <c r="S248" s="265"/>
      <c r="T248" s="26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7" t="s">
        <v>162</v>
      </c>
      <c r="AU248" s="267" t="s">
        <v>85</v>
      </c>
      <c r="AV248" s="15" t="s">
        <v>83</v>
      </c>
      <c r="AW248" s="15" t="s">
        <v>37</v>
      </c>
      <c r="AX248" s="15" t="s">
        <v>76</v>
      </c>
      <c r="AY248" s="267" t="s">
        <v>151</v>
      </c>
    </row>
    <row r="249" s="13" customFormat="1">
      <c r="A249" s="13"/>
      <c r="B249" s="235"/>
      <c r="C249" s="236"/>
      <c r="D249" s="237" t="s">
        <v>162</v>
      </c>
      <c r="E249" s="238" t="s">
        <v>19</v>
      </c>
      <c r="F249" s="239" t="s">
        <v>360</v>
      </c>
      <c r="G249" s="236"/>
      <c r="H249" s="240">
        <v>5.585</v>
      </c>
      <c r="I249" s="241"/>
      <c r="J249" s="236"/>
      <c r="K249" s="236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162</v>
      </c>
      <c r="AU249" s="246" t="s">
        <v>85</v>
      </c>
      <c r="AV249" s="13" t="s">
        <v>85</v>
      </c>
      <c r="AW249" s="13" t="s">
        <v>37</v>
      </c>
      <c r="AX249" s="13" t="s">
        <v>76</v>
      </c>
      <c r="AY249" s="246" t="s">
        <v>151</v>
      </c>
    </row>
    <row r="250" s="16" customFormat="1">
      <c r="A250" s="16"/>
      <c r="B250" s="268"/>
      <c r="C250" s="269"/>
      <c r="D250" s="237" t="s">
        <v>162</v>
      </c>
      <c r="E250" s="270" t="s">
        <v>19</v>
      </c>
      <c r="F250" s="271" t="s">
        <v>239</v>
      </c>
      <c r="G250" s="269"/>
      <c r="H250" s="272">
        <v>56.937999999999995</v>
      </c>
      <c r="I250" s="273"/>
      <c r="J250" s="269"/>
      <c r="K250" s="269"/>
      <c r="L250" s="274"/>
      <c r="M250" s="275"/>
      <c r="N250" s="276"/>
      <c r="O250" s="276"/>
      <c r="P250" s="276"/>
      <c r="Q250" s="276"/>
      <c r="R250" s="276"/>
      <c r="S250" s="276"/>
      <c r="T250" s="277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8" t="s">
        <v>162</v>
      </c>
      <c r="AU250" s="278" t="s">
        <v>85</v>
      </c>
      <c r="AV250" s="16" t="s">
        <v>94</v>
      </c>
      <c r="AW250" s="16" t="s">
        <v>37</v>
      </c>
      <c r="AX250" s="16" t="s">
        <v>76</v>
      </c>
      <c r="AY250" s="278" t="s">
        <v>151</v>
      </c>
    </row>
    <row r="251" s="13" customFormat="1">
      <c r="A251" s="13"/>
      <c r="B251" s="235"/>
      <c r="C251" s="236"/>
      <c r="D251" s="237" t="s">
        <v>162</v>
      </c>
      <c r="E251" s="238" t="s">
        <v>19</v>
      </c>
      <c r="F251" s="239" t="s">
        <v>333</v>
      </c>
      <c r="G251" s="236"/>
      <c r="H251" s="240">
        <v>207.107</v>
      </c>
      <c r="I251" s="241"/>
      <c r="J251" s="236"/>
      <c r="K251" s="236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162</v>
      </c>
      <c r="AU251" s="246" t="s">
        <v>85</v>
      </c>
      <c r="AV251" s="13" t="s">
        <v>85</v>
      </c>
      <c r="AW251" s="13" t="s">
        <v>37</v>
      </c>
      <c r="AX251" s="13" t="s">
        <v>76</v>
      </c>
      <c r="AY251" s="246" t="s">
        <v>151</v>
      </c>
    </row>
    <row r="252" s="13" customFormat="1">
      <c r="A252" s="13"/>
      <c r="B252" s="235"/>
      <c r="C252" s="236"/>
      <c r="D252" s="237" t="s">
        <v>162</v>
      </c>
      <c r="E252" s="238" t="s">
        <v>19</v>
      </c>
      <c r="F252" s="239" t="s">
        <v>334</v>
      </c>
      <c r="G252" s="236"/>
      <c r="H252" s="240">
        <v>74.731999999999999</v>
      </c>
      <c r="I252" s="241"/>
      <c r="J252" s="236"/>
      <c r="K252" s="236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162</v>
      </c>
      <c r="AU252" s="246" t="s">
        <v>85</v>
      </c>
      <c r="AV252" s="13" t="s">
        <v>85</v>
      </c>
      <c r="AW252" s="13" t="s">
        <v>37</v>
      </c>
      <c r="AX252" s="13" t="s">
        <v>76</v>
      </c>
      <c r="AY252" s="246" t="s">
        <v>151</v>
      </c>
    </row>
    <row r="253" s="13" customFormat="1">
      <c r="A253" s="13"/>
      <c r="B253" s="235"/>
      <c r="C253" s="236"/>
      <c r="D253" s="237" t="s">
        <v>162</v>
      </c>
      <c r="E253" s="238" t="s">
        <v>19</v>
      </c>
      <c r="F253" s="239" t="s">
        <v>335</v>
      </c>
      <c r="G253" s="236"/>
      <c r="H253" s="240">
        <v>12.884</v>
      </c>
      <c r="I253" s="241"/>
      <c r="J253" s="236"/>
      <c r="K253" s="236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162</v>
      </c>
      <c r="AU253" s="246" t="s">
        <v>85</v>
      </c>
      <c r="AV253" s="13" t="s">
        <v>85</v>
      </c>
      <c r="AW253" s="13" t="s">
        <v>37</v>
      </c>
      <c r="AX253" s="13" t="s">
        <v>76</v>
      </c>
      <c r="AY253" s="246" t="s">
        <v>151</v>
      </c>
    </row>
    <row r="254" s="14" customFormat="1">
      <c r="A254" s="14"/>
      <c r="B254" s="247"/>
      <c r="C254" s="248"/>
      <c r="D254" s="237" t="s">
        <v>162</v>
      </c>
      <c r="E254" s="249" t="s">
        <v>19</v>
      </c>
      <c r="F254" s="250" t="s">
        <v>176</v>
      </c>
      <c r="G254" s="248"/>
      <c r="H254" s="251">
        <v>351.66100000000006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162</v>
      </c>
      <c r="AU254" s="257" t="s">
        <v>85</v>
      </c>
      <c r="AV254" s="14" t="s">
        <v>158</v>
      </c>
      <c r="AW254" s="14" t="s">
        <v>37</v>
      </c>
      <c r="AX254" s="14" t="s">
        <v>83</v>
      </c>
      <c r="AY254" s="257" t="s">
        <v>151</v>
      </c>
    </row>
    <row r="255" s="2" customFormat="1" ht="24.15" customHeight="1">
      <c r="A255" s="41"/>
      <c r="B255" s="42"/>
      <c r="C255" s="217" t="s">
        <v>361</v>
      </c>
      <c r="D255" s="217" t="s">
        <v>153</v>
      </c>
      <c r="E255" s="218" t="s">
        <v>362</v>
      </c>
      <c r="F255" s="219" t="s">
        <v>363</v>
      </c>
      <c r="G255" s="220" t="s">
        <v>364</v>
      </c>
      <c r="H255" s="221">
        <v>702.88</v>
      </c>
      <c r="I255" s="222"/>
      <c r="J255" s="223">
        <f>ROUND(I255*H255,2)</f>
        <v>0</v>
      </c>
      <c r="K255" s="219" t="s">
        <v>157</v>
      </c>
      <c r="L255" s="47"/>
      <c r="M255" s="224" t="s">
        <v>19</v>
      </c>
      <c r="N255" s="225" t="s">
        <v>47</v>
      </c>
      <c r="O255" s="87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8" t="s">
        <v>158</v>
      </c>
      <c r="AT255" s="228" t="s">
        <v>153</v>
      </c>
      <c r="AU255" s="228" t="s">
        <v>85</v>
      </c>
      <c r="AY255" s="20" t="s">
        <v>151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20" t="s">
        <v>83</v>
      </c>
      <c r="BK255" s="229">
        <f>ROUND(I255*H255,2)</f>
        <v>0</v>
      </c>
      <c r="BL255" s="20" t="s">
        <v>158</v>
      </c>
      <c r="BM255" s="228" t="s">
        <v>365</v>
      </c>
    </row>
    <row r="256" s="2" customFormat="1">
      <c r="A256" s="41"/>
      <c r="B256" s="42"/>
      <c r="C256" s="43"/>
      <c r="D256" s="230" t="s">
        <v>160</v>
      </c>
      <c r="E256" s="43"/>
      <c r="F256" s="231" t="s">
        <v>366</v>
      </c>
      <c r="G256" s="43"/>
      <c r="H256" s="43"/>
      <c r="I256" s="232"/>
      <c r="J256" s="43"/>
      <c r="K256" s="43"/>
      <c r="L256" s="47"/>
      <c r="M256" s="233"/>
      <c r="N256" s="23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160</v>
      </c>
      <c r="AU256" s="20" t="s">
        <v>85</v>
      </c>
    </row>
    <row r="257" s="13" customFormat="1">
      <c r="A257" s="13"/>
      <c r="B257" s="235"/>
      <c r="C257" s="236"/>
      <c r="D257" s="237" t="s">
        <v>162</v>
      </c>
      <c r="E257" s="238" t="s">
        <v>19</v>
      </c>
      <c r="F257" s="239" t="s">
        <v>367</v>
      </c>
      <c r="G257" s="236"/>
      <c r="H257" s="240">
        <v>702.88</v>
      </c>
      <c r="I257" s="241"/>
      <c r="J257" s="236"/>
      <c r="K257" s="236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162</v>
      </c>
      <c r="AU257" s="246" t="s">
        <v>85</v>
      </c>
      <c r="AV257" s="13" t="s">
        <v>85</v>
      </c>
      <c r="AW257" s="13" t="s">
        <v>37</v>
      </c>
      <c r="AX257" s="13" t="s">
        <v>83</v>
      </c>
      <c r="AY257" s="246" t="s">
        <v>151</v>
      </c>
    </row>
    <row r="258" s="2" customFormat="1" ht="24.15" customHeight="1">
      <c r="A258" s="41"/>
      <c r="B258" s="42"/>
      <c r="C258" s="217" t="s">
        <v>368</v>
      </c>
      <c r="D258" s="217" t="s">
        <v>153</v>
      </c>
      <c r="E258" s="218" t="s">
        <v>369</v>
      </c>
      <c r="F258" s="219" t="s">
        <v>370</v>
      </c>
      <c r="G258" s="220" t="s">
        <v>211</v>
      </c>
      <c r="H258" s="221">
        <v>426.875</v>
      </c>
      <c r="I258" s="222"/>
      <c r="J258" s="223">
        <f>ROUND(I258*H258,2)</f>
        <v>0</v>
      </c>
      <c r="K258" s="219" t="s">
        <v>157</v>
      </c>
      <c r="L258" s="47"/>
      <c r="M258" s="224" t="s">
        <v>19</v>
      </c>
      <c r="N258" s="225" t="s">
        <v>47</v>
      </c>
      <c r="O258" s="87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8" t="s">
        <v>158</v>
      </c>
      <c r="AT258" s="228" t="s">
        <v>153</v>
      </c>
      <c r="AU258" s="228" t="s">
        <v>85</v>
      </c>
      <c r="AY258" s="20" t="s">
        <v>151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20" t="s">
        <v>83</v>
      </c>
      <c r="BK258" s="229">
        <f>ROUND(I258*H258,2)</f>
        <v>0</v>
      </c>
      <c r="BL258" s="20" t="s">
        <v>158</v>
      </c>
      <c r="BM258" s="228" t="s">
        <v>371</v>
      </c>
    </row>
    <row r="259" s="2" customFormat="1">
      <c r="A259" s="41"/>
      <c r="B259" s="42"/>
      <c r="C259" s="43"/>
      <c r="D259" s="230" t="s">
        <v>160</v>
      </c>
      <c r="E259" s="43"/>
      <c r="F259" s="231" t="s">
        <v>372</v>
      </c>
      <c r="G259" s="43"/>
      <c r="H259" s="43"/>
      <c r="I259" s="232"/>
      <c r="J259" s="43"/>
      <c r="K259" s="43"/>
      <c r="L259" s="47"/>
      <c r="M259" s="233"/>
      <c r="N259" s="23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160</v>
      </c>
      <c r="AU259" s="20" t="s">
        <v>85</v>
      </c>
    </row>
    <row r="260" s="13" customFormat="1">
      <c r="A260" s="13"/>
      <c r="B260" s="235"/>
      <c r="C260" s="236"/>
      <c r="D260" s="237" t="s">
        <v>162</v>
      </c>
      <c r="E260" s="238" t="s">
        <v>19</v>
      </c>
      <c r="F260" s="239" t="s">
        <v>373</v>
      </c>
      <c r="G260" s="236"/>
      <c r="H260" s="240">
        <v>411.19</v>
      </c>
      <c r="I260" s="241"/>
      <c r="J260" s="236"/>
      <c r="K260" s="236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162</v>
      </c>
      <c r="AU260" s="246" t="s">
        <v>85</v>
      </c>
      <c r="AV260" s="13" t="s">
        <v>85</v>
      </c>
      <c r="AW260" s="13" t="s">
        <v>37</v>
      </c>
      <c r="AX260" s="13" t="s">
        <v>76</v>
      </c>
      <c r="AY260" s="246" t="s">
        <v>151</v>
      </c>
    </row>
    <row r="261" s="13" customFormat="1">
      <c r="A261" s="13"/>
      <c r="B261" s="235"/>
      <c r="C261" s="236"/>
      <c r="D261" s="237" t="s">
        <v>162</v>
      </c>
      <c r="E261" s="238" t="s">
        <v>19</v>
      </c>
      <c r="F261" s="239" t="s">
        <v>348</v>
      </c>
      <c r="G261" s="236"/>
      <c r="H261" s="240">
        <v>0.44700000000000001</v>
      </c>
      <c r="I261" s="241"/>
      <c r="J261" s="236"/>
      <c r="K261" s="236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162</v>
      </c>
      <c r="AU261" s="246" t="s">
        <v>85</v>
      </c>
      <c r="AV261" s="13" t="s">
        <v>85</v>
      </c>
      <c r="AW261" s="13" t="s">
        <v>37</v>
      </c>
      <c r="AX261" s="13" t="s">
        <v>76</v>
      </c>
      <c r="AY261" s="246" t="s">
        <v>151</v>
      </c>
    </row>
    <row r="262" s="13" customFormat="1">
      <c r="A262" s="13"/>
      <c r="B262" s="235"/>
      <c r="C262" s="236"/>
      <c r="D262" s="237" t="s">
        <v>162</v>
      </c>
      <c r="E262" s="238" t="s">
        <v>19</v>
      </c>
      <c r="F262" s="239" t="s">
        <v>349</v>
      </c>
      <c r="G262" s="236"/>
      <c r="H262" s="240">
        <v>15.238</v>
      </c>
      <c r="I262" s="241"/>
      <c r="J262" s="236"/>
      <c r="K262" s="236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162</v>
      </c>
      <c r="AU262" s="246" t="s">
        <v>85</v>
      </c>
      <c r="AV262" s="13" t="s">
        <v>85</v>
      </c>
      <c r="AW262" s="13" t="s">
        <v>37</v>
      </c>
      <c r="AX262" s="13" t="s">
        <v>76</v>
      </c>
      <c r="AY262" s="246" t="s">
        <v>151</v>
      </c>
    </row>
    <row r="263" s="14" customFormat="1">
      <c r="A263" s="14"/>
      <c r="B263" s="247"/>
      <c r="C263" s="248"/>
      <c r="D263" s="237" t="s">
        <v>162</v>
      </c>
      <c r="E263" s="249" t="s">
        <v>19</v>
      </c>
      <c r="F263" s="250" t="s">
        <v>176</v>
      </c>
      <c r="G263" s="248"/>
      <c r="H263" s="251">
        <v>426.875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162</v>
      </c>
      <c r="AU263" s="257" t="s">
        <v>85</v>
      </c>
      <c r="AV263" s="14" t="s">
        <v>158</v>
      </c>
      <c r="AW263" s="14" t="s">
        <v>37</v>
      </c>
      <c r="AX263" s="14" t="s">
        <v>83</v>
      </c>
      <c r="AY263" s="257" t="s">
        <v>151</v>
      </c>
    </row>
    <row r="264" s="2" customFormat="1" ht="24.15" customHeight="1">
      <c r="A264" s="41"/>
      <c r="B264" s="42"/>
      <c r="C264" s="217" t="s">
        <v>374</v>
      </c>
      <c r="D264" s="217" t="s">
        <v>153</v>
      </c>
      <c r="E264" s="218" t="s">
        <v>375</v>
      </c>
      <c r="F264" s="219" t="s">
        <v>376</v>
      </c>
      <c r="G264" s="220" t="s">
        <v>211</v>
      </c>
      <c r="H264" s="221">
        <v>264.04500000000002</v>
      </c>
      <c r="I264" s="222"/>
      <c r="J264" s="223">
        <f>ROUND(I264*H264,2)</f>
        <v>0</v>
      </c>
      <c r="K264" s="219" t="s">
        <v>157</v>
      </c>
      <c r="L264" s="47"/>
      <c r="M264" s="224" t="s">
        <v>19</v>
      </c>
      <c r="N264" s="225" t="s">
        <v>47</v>
      </c>
      <c r="O264" s="87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8" t="s">
        <v>158</v>
      </c>
      <c r="AT264" s="228" t="s">
        <v>153</v>
      </c>
      <c r="AU264" s="228" t="s">
        <v>85</v>
      </c>
      <c r="AY264" s="20" t="s">
        <v>151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20" t="s">
        <v>83</v>
      </c>
      <c r="BK264" s="229">
        <f>ROUND(I264*H264,2)</f>
        <v>0</v>
      </c>
      <c r="BL264" s="20" t="s">
        <v>158</v>
      </c>
      <c r="BM264" s="228" t="s">
        <v>377</v>
      </c>
    </row>
    <row r="265" s="2" customFormat="1">
      <c r="A265" s="41"/>
      <c r="B265" s="42"/>
      <c r="C265" s="43"/>
      <c r="D265" s="230" t="s">
        <v>160</v>
      </c>
      <c r="E265" s="43"/>
      <c r="F265" s="231" t="s">
        <v>378</v>
      </c>
      <c r="G265" s="43"/>
      <c r="H265" s="43"/>
      <c r="I265" s="232"/>
      <c r="J265" s="43"/>
      <c r="K265" s="43"/>
      <c r="L265" s="47"/>
      <c r="M265" s="233"/>
      <c r="N265" s="23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160</v>
      </c>
      <c r="AU265" s="20" t="s">
        <v>85</v>
      </c>
    </row>
    <row r="266" s="13" customFormat="1">
      <c r="A266" s="13"/>
      <c r="B266" s="235"/>
      <c r="C266" s="236"/>
      <c r="D266" s="237" t="s">
        <v>162</v>
      </c>
      <c r="E266" s="238" t="s">
        <v>19</v>
      </c>
      <c r="F266" s="239" t="s">
        <v>373</v>
      </c>
      <c r="G266" s="236"/>
      <c r="H266" s="240">
        <v>411.19</v>
      </c>
      <c r="I266" s="241"/>
      <c r="J266" s="236"/>
      <c r="K266" s="236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162</v>
      </c>
      <c r="AU266" s="246" t="s">
        <v>85</v>
      </c>
      <c r="AV266" s="13" t="s">
        <v>85</v>
      </c>
      <c r="AW266" s="13" t="s">
        <v>37</v>
      </c>
      <c r="AX266" s="13" t="s">
        <v>76</v>
      </c>
      <c r="AY266" s="246" t="s">
        <v>151</v>
      </c>
    </row>
    <row r="267" s="13" customFormat="1">
      <c r="A267" s="13"/>
      <c r="B267" s="235"/>
      <c r="C267" s="236"/>
      <c r="D267" s="237" t="s">
        <v>162</v>
      </c>
      <c r="E267" s="238" t="s">
        <v>19</v>
      </c>
      <c r="F267" s="239" t="s">
        <v>379</v>
      </c>
      <c r="G267" s="236"/>
      <c r="H267" s="240">
        <v>-8.6920000000000002</v>
      </c>
      <c r="I267" s="241"/>
      <c r="J267" s="236"/>
      <c r="K267" s="236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162</v>
      </c>
      <c r="AU267" s="246" t="s">
        <v>85</v>
      </c>
      <c r="AV267" s="13" t="s">
        <v>85</v>
      </c>
      <c r="AW267" s="13" t="s">
        <v>37</v>
      </c>
      <c r="AX267" s="13" t="s">
        <v>76</v>
      </c>
      <c r="AY267" s="246" t="s">
        <v>151</v>
      </c>
    </row>
    <row r="268" s="13" customFormat="1">
      <c r="A268" s="13"/>
      <c r="B268" s="235"/>
      <c r="C268" s="236"/>
      <c r="D268" s="237" t="s">
        <v>162</v>
      </c>
      <c r="E268" s="238" t="s">
        <v>19</v>
      </c>
      <c r="F268" s="239" t="s">
        <v>380</v>
      </c>
      <c r="G268" s="236"/>
      <c r="H268" s="240">
        <v>-2.306</v>
      </c>
      <c r="I268" s="241"/>
      <c r="J268" s="236"/>
      <c r="K268" s="236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162</v>
      </c>
      <c r="AU268" s="246" t="s">
        <v>85</v>
      </c>
      <c r="AV268" s="13" t="s">
        <v>85</v>
      </c>
      <c r="AW268" s="13" t="s">
        <v>37</v>
      </c>
      <c r="AX268" s="13" t="s">
        <v>76</v>
      </c>
      <c r="AY268" s="246" t="s">
        <v>151</v>
      </c>
    </row>
    <row r="269" s="13" customFormat="1">
      <c r="A269" s="13"/>
      <c r="B269" s="235"/>
      <c r="C269" s="236"/>
      <c r="D269" s="237" t="s">
        <v>162</v>
      </c>
      <c r="E269" s="238" t="s">
        <v>19</v>
      </c>
      <c r="F269" s="239" t="s">
        <v>381</v>
      </c>
      <c r="G269" s="236"/>
      <c r="H269" s="240">
        <v>-5.6550000000000002</v>
      </c>
      <c r="I269" s="241"/>
      <c r="J269" s="236"/>
      <c r="K269" s="236"/>
      <c r="L269" s="242"/>
      <c r="M269" s="243"/>
      <c r="N269" s="244"/>
      <c r="O269" s="244"/>
      <c r="P269" s="244"/>
      <c r="Q269" s="244"/>
      <c r="R269" s="244"/>
      <c r="S269" s="244"/>
      <c r="T269" s="24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6" t="s">
        <v>162</v>
      </c>
      <c r="AU269" s="246" t="s">
        <v>85</v>
      </c>
      <c r="AV269" s="13" t="s">
        <v>85</v>
      </c>
      <c r="AW269" s="13" t="s">
        <v>37</v>
      </c>
      <c r="AX269" s="13" t="s">
        <v>76</v>
      </c>
      <c r="AY269" s="246" t="s">
        <v>151</v>
      </c>
    </row>
    <row r="270" s="13" customFormat="1">
      <c r="A270" s="13"/>
      <c r="B270" s="235"/>
      <c r="C270" s="236"/>
      <c r="D270" s="237" t="s">
        <v>162</v>
      </c>
      <c r="E270" s="238" t="s">
        <v>19</v>
      </c>
      <c r="F270" s="239" t="s">
        <v>382</v>
      </c>
      <c r="G270" s="236"/>
      <c r="H270" s="240">
        <v>-4.0599999999999996</v>
      </c>
      <c r="I270" s="241"/>
      <c r="J270" s="236"/>
      <c r="K270" s="236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162</v>
      </c>
      <c r="AU270" s="246" t="s">
        <v>85</v>
      </c>
      <c r="AV270" s="13" t="s">
        <v>85</v>
      </c>
      <c r="AW270" s="13" t="s">
        <v>37</v>
      </c>
      <c r="AX270" s="13" t="s">
        <v>76</v>
      </c>
      <c r="AY270" s="246" t="s">
        <v>151</v>
      </c>
    </row>
    <row r="271" s="13" customFormat="1">
      <c r="A271" s="13"/>
      <c r="B271" s="235"/>
      <c r="C271" s="236"/>
      <c r="D271" s="237" t="s">
        <v>162</v>
      </c>
      <c r="E271" s="238" t="s">
        <v>19</v>
      </c>
      <c r="F271" s="239" t="s">
        <v>383</v>
      </c>
      <c r="G271" s="236"/>
      <c r="H271" s="240">
        <v>-3.8479999999999999</v>
      </c>
      <c r="I271" s="241"/>
      <c r="J271" s="236"/>
      <c r="K271" s="236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162</v>
      </c>
      <c r="AU271" s="246" t="s">
        <v>85</v>
      </c>
      <c r="AV271" s="13" t="s">
        <v>85</v>
      </c>
      <c r="AW271" s="13" t="s">
        <v>37</v>
      </c>
      <c r="AX271" s="13" t="s">
        <v>76</v>
      </c>
      <c r="AY271" s="246" t="s">
        <v>151</v>
      </c>
    </row>
    <row r="272" s="13" customFormat="1">
      <c r="A272" s="13"/>
      <c r="B272" s="235"/>
      <c r="C272" s="236"/>
      <c r="D272" s="237" t="s">
        <v>162</v>
      </c>
      <c r="E272" s="238" t="s">
        <v>19</v>
      </c>
      <c r="F272" s="239" t="s">
        <v>384</v>
      </c>
      <c r="G272" s="236"/>
      <c r="H272" s="240">
        <v>-4.29</v>
      </c>
      <c r="I272" s="241"/>
      <c r="J272" s="236"/>
      <c r="K272" s="236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162</v>
      </c>
      <c r="AU272" s="246" t="s">
        <v>85</v>
      </c>
      <c r="AV272" s="13" t="s">
        <v>85</v>
      </c>
      <c r="AW272" s="13" t="s">
        <v>37</v>
      </c>
      <c r="AX272" s="13" t="s">
        <v>76</v>
      </c>
      <c r="AY272" s="246" t="s">
        <v>151</v>
      </c>
    </row>
    <row r="273" s="13" customFormat="1">
      <c r="A273" s="13"/>
      <c r="B273" s="235"/>
      <c r="C273" s="236"/>
      <c r="D273" s="237" t="s">
        <v>162</v>
      </c>
      <c r="E273" s="238" t="s">
        <v>19</v>
      </c>
      <c r="F273" s="239" t="s">
        <v>385</v>
      </c>
      <c r="G273" s="236"/>
      <c r="H273" s="240">
        <v>-3.0670000000000002</v>
      </c>
      <c r="I273" s="241"/>
      <c r="J273" s="236"/>
      <c r="K273" s="236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162</v>
      </c>
      <c r="AU273" s="246" t="s">
        <v>85</v>
      </c>
      <c r="AV273" s="13" t="s">
        <v>85</v>
      </c>
      <c r="AW273" s="13" t="s">
        <v>37</v>
      </c>
      <c r="AX273" s="13" t="s">
        <v>76</v>
      </c>
      <c r="AY273" s="246" t="s">
        <v>151</v>
      </c>
    </row>
    <row r="274" s="13" customFormat="1">
      <c r="A274" s="13"/>
      <c r="B274" s="235"/>
      <c r="C274" s="236"/>
      <c r="D274" s="237" t="s">
        <v>162</v>
      </c>
      <c r="E274" s="238" t="s">
        <v>19</v>
      </c>
      <c r="F274" s="239" t="s">
        <v>386</v>
      </c>
      <c r="G274" s="236"/>
      <c r="H274" s="240">
        <v>-2.1619999999999999</v>
      </c>
      <c r="I274" s="241"/>
      <c r="J274" s="236"/>
      <c r="K274" s="236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162</v>
      </c>
      <c r="AU274" s="246" t="s">
        <v>85</v>
      </c>
      <c r="AV274" s="13" t="s">
        <v>85</v>
      </c>
      <c r="AW274" s="13" t="s">
        <v>37</v>
      </c>
      <c r="AX274" s="13" t="s">
        <v>76</v>
      </c>
      <c r="AY274" s="246" t="s">
        <v>151</v>
      </c>
    </row>
    <row r="275" s="13" customFormat="1">
      <c r="A275" s="13"/>
      <c r="B275" s="235"/>
      <c r="C275" s="236"/>
      <c r="D275" s="237" t="s">
        <v>162</v>
      </c>
      <c r="E275" s="238" t="s">
        <v>19</v>
      </c>
      <c r="F275" s="239" t="s">
        <v>387</v>
      </c>
      <c r="G275" s="236"/>
      <c r="H275" s="240">
        <v>-0.70899999999999996</v>
      </c>
      <c r="I275" s="241"/>
      <c r="J275" s="236"/>
      <c r="K275" s="236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162</v>
      </c>
      <c r="AU275" s="246" t="s">
        <v>85</v>
      </c>
      <c r="AV275" s="13" t="s">
        <v>85</v>
      </c>
      <c r="AW275" s="13" t="s">
        <v>37</v>
      </c>
      <c r="AX275" s="13" t="s">
        <v>76</v>
      </c>
      <c r="AY275" s="246" t="s">
        <v>151</v>
      </c>
    </row>
    <row r="276" s="13" customFormat="1">
      <c r="A276" s="13"/>
      <c r="B276" s="235"/>
      <c r="C276" s="236"/>
      <c r="D276" s="237" t="s">
        <v>162</v>
      </c>
      <c r="E276" s="238" t="s">
        <v>19</v>
      </c>
      <c r="F276" s="239" t="s">
        <v>388</v>
      </c>
      <c r="G276" s="236"/>
      <c r="H276" s="240">
        <v>-18.664000000000001</v>
      </c>
      <c r="I276" s="241"/>
      <c r="J276" s="236"/>
      <c r="K276" s="236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162</v>
      </c>
      <c r="AU276" s="246" t="s">
        <v>85</v>
      </c>
      <c r="AV276" s="13" t="s">
        <v>85</v>
      </c>
      <c r="AW276" s="13" t="s">
        <v>37</v>
      </c>
      <c r="AX276" s="13" t="s">
        <v>76</v>
      </c>
      <c r="AY276" s="246" t="s">
        <v>151</v>
      </c>
    </row>
    <row r="277" s="13" customFormat="1">
      <c r="A277" s="13"/>
      <c r="B277" s="235"/>
      <c r="C277" s="236"/>
      <c r="D277" s="237" t="s">
        <v>162</v>
      </c>
      <c r="E277" s="238" t="s">
        <v>19</v>
      </c>
      <c r="F277" s="239" t="s">
        <v>389</v>
      </c>
      <c r="G277" s="236"/>
      <c r="H277" s="240">
        <v>-18.190999999999999</v>
      </c>
      <c r="I277" s="241"/>
      <c r="J277" s="236"/>
      <c r="K277" s="236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162</v>
      </c>
      <c r="AU277" s="246" t="s">
        <v>85</v>
      </c>
      <c r="AV277" s="13" t="s">
        <v>85</v>
      </c>
      <c r="AW277" s="13" t="s">
        <v>37</v>
      </c>
      <c r="AX277" s="13" t="s">
        <v>76</v>
      </c>
      <c r="AY277" s="246" t="s">
        <v>151</v>
      </c>
    </row>
    <row r="278" s="13" customFormat="1">
      <c r="A278" s="13"/>
      <c r="B278" s="235"/>
      <c r="C278" s="236"/>
      <c r="D278" s="237" t="s">
        <v>162</v>
      </c>
      <c r="E278" s="238" t="s">
        <v>19</v>
      </c>
      <c r="F278" s="239" t="s">
        <v>390</v>
      </c>
      <c r="G278" s="236"/>
      <c r="H278" s="240">
        <v>-2.1259999999999999</v>
      </c>
      <c r="I278" s="241"/>
      <c r="J278" s="236"/>
      <c r="K278" s="236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162</v>
      </c>
      <c r="AU278" s="246" t="s">
        <v>85</v>
      </c>
      <c r="AV278" s="13" t="s">
        <v>85</v>
      </c>
      <c r="AW278" s="13" t="s">
        <v>37</v>
      </c>
      <c r="AX278" s="13" t="s">
        <v>76</v>
      </c>
      <c r="AY278" s="246" t="s">
        <v>151</v>
      </c>
    </row>
    <row r="279" s="15" customFormat="1">
      <c r="A279" s="15"/>
      <c r="B279" s="258"/>
      <c r="C279" s="259"/>
      <c r="D279" s="237" t="s">
        <v>162</v>
      </c>
      <c r="E279" s="260" t="s">
        <v>19</v>
      </c>
      <c r="F279" s="261" t="s">
        <v>234</v>
      </c>
      <c r="G279" s="259"/>
      <c r="H279" s="260" t="s">
        <v>19</v>
      </c>
      <c r="I279" s="262"/>
      <c r="J279" s="259"/>
      <c r="K279" s="259"/>
      <c r="L279" s="263"/>
      <c r="M279" s="264"/>
      <c r="N279" s="265"/>
      <c r="O279" s="265"/>
      <c r="P279" s="265"/>
      <c r="Q279" s="265"/>
      <c r="R279" s="265"/>
      <c r="S279" s="265"/>
      <c r="T279" s="26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7" t="s">
        <v>162</v>
      </c>
      <c r="AU279" s="267" t="s">
        <v>85</v>
      </c>
      <c r="AV279" s="15" t="s">
        <v>83</v>
      </c>
      <c r="AW279" s="15" t="s">
        <v>37</v>
      </c>
      <c r="AX279" s="15" t="s">
        <v>76</v>
      </c>
      <c r="AY279" s="267" t="s">
        <v>151</v>
      </c>
    </row>
    <row r="280" s="13" customFormat="1">
      <c r="A280" s="13"/>
      <c r="B280" s="235"/>
      <c r="C280" s="236"/>
      <c r="D280" s="237" t="s">
        <v>162</v>
      </c>
      <c r="E280" s="238" t="s">
        <v>19</v>
      </c>
      <c r="F280" s="239" t="s">
        <v>391</v>
      </c>
      <c r="G280" s="236"/>
      <c r="H280" s="240">
        <v>-0.70899999999999996</v>
      </c>
      <c r="I280" s="241"/>
      <c r="J280" s="236"/>
      <c r="K280" s="236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162</v>
      </c>
      <c r="AU280" s="246" t="s">
        <v>85</v>
      </c>
      <c r="AV280" s="13" t="s">
        <v>85</v>
      </c>
      <c r="AW280" s="13" t="s">
        <v>37</v>
      </c>
      <c r="AX280" s="13" t="s">
        <v>76</v>
      </c>
      <c r="AY280" s="246" t="s">
        <v>151</v>
      </c>
    </row>
    <row r="281" s="15" customFormat="1">
      <c r="A281" s="15"/>
      <c r="B281" s="258"/>
      <c r="C281" s="259"/>
      <c r="D281" s="237" t="s">
        <v>162</v>
      </c>
      <c r="E281" s="260" t="s">
        <v>19</v>
      </c>
      <c r="F281" s="261" t="s">
        <v>236</v>
      </c>
      <c r="G281" s="259"/>
      <c r="H281" s="260" t="s">
        <v>19</v>
      </c>
      <c r="I281" s="262"/>
      <c r="J281" s="259"/>
      <c r="K281" s="259"/>
      <c r="L281" s="263"/>
      <c r="M281" s="264"/>
      <c r="N281" s="265"/>
      <c r="O281" s="265"/>
      <c r="P281" s="265"/>
      <c r="Q281" s="265"/>
      <c r="R281" s="265"/>
      <c r="S281" s="265"/>
      <c r="T281" s="26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7" t="s">
        <v>162</v>
      </c>
      <c r="AU281" s="267" t="s">
        <v>85</v>
      </c>
      <c r="AV281" s="15" t="s">
        <v>83</v>
      </c>
      <c r="AW281" s="15" t="s">
        <v>37</v>
      </c>
      <c r="AX281" s="15" t="s">
        <v>76</v>
      </c>
      <c r="AY281" s="267" t="s">
        <v>151</v>
      </c>
    </row>
    <row r="282" s="13" customFormat="1">
      <c r="A282" s="13"/>
      <c r="B282" s="235"/>
      <c r="C282" s="236"/>
      <c r="D282" s="237" t="s">
        <v>162</v>
      </c>
      <c r="E282" s="238" t="s">
        <v>19</v>
      </c>
      <c r="F282" s="239" t="s">
        <v>392</v>
      </c>
      <c r="G282" s="236"/>
      <c r="H282" s="240">
        <v>-6.0030000000000001</v>
      </c>
      <c r="I282" s="241"/>
      <c r="J282" s="236"/>
      <c r="K282" s="236"/>
      <c r="L282" s="242"/>
      <c r="M282" s="243"/>
      <c r="N282" s="244"/>
      <c r="O282" s="244"/>
      <c r="P282" s="244"/>
      <c r="Q282" s="244"/>
      <c r="R282" s="244"/>
      <c r="S282" s="244"/>
      <c r="T282" s="24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6" t="s">
        <v>162</v>
      </c>
      <c r="AU282" s="246" t="s">
        <v>85</v>
      </c>
      <c r="AV282" s="13" t="s">
        <v>85</v>
      </c>
      <c r="AW282" s="13" t="s">
        <v>37</v>
      </c>
      <c r="AX282" s="13" t="s">
        <v>76</v>
      </c>
      <c r="AY282" s="246" t="s">
        <v>151</v>
      </c>
    </row>
    <row r="283" s="15" customFormat="1">
      <c r="A283" s="15"/>
      <c r="B283" s="258"/>
      <c r="C283" s="259"/>
      <c r="D283" s="237" t="s">
        <v>162</v>
      </c>
      <c r="E283" s="260" t="s">
        <v>19</v>
      </c>
      <c r="F283" s="261" t="s">
        <v>238</v>
      </c>
      <c r="G283" s="259"/>
      <c r="H283" s="260" t="s">
        <v>19</v>
      </c>
      <c r="I283" s="262"/>
      <c r="J283" s="259"/>
      <c r="K283" s="259"/>
      <c r="L283" s="263"/>
      <c r="M283" s="264"/>
      <c r="N283" s="265"/>
      <c r="O283" s="265"/>
      <c r="P283" s="265"/>
      <c r="Q283" s="265"/>
      <c r="R283" s="265"/>
      <c r="S283" s="265"/>
      <c r="T283" s="266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7" t="s">
        <v>162</v>
      </c>
      <c r="AU283" s="267" t="s">
        <v>85</v>
      </c>
      <c r="AV283" s="15" t="s">
        <v>83</v>
      </c>
      <c r="AW283" s="15" t="s">
        <v>37</v>
      </c>
      <c r="AX283" s="15" t="s">
        <v>76</v>
      </c>
      <c r="AY283" s="267" t="s">
        <v>151</v>
      </c>
    </row>
    <row r="284" s="13" customFormat="1">
      <c r="A284" s="13"/>
      <c r="B284" s="235"/>
      <c r="C284" s="236"/>
      <c r="D284" s="237" t="s">
        <v>162</v>
      </c>
      <c r="E284" s="238" t="s">
        <v>19</v>
      </c>
      <c r="F284" s="239" t="s">
        <v>393</v>
      </c>
      <c r="G284" s="236"/>
      <c r="H284" s="240">
        <v>-66.662999999999997</v>
      </c>
      <c r="I284" s="241"/>
      <c r="J284" s="236"/>
      <c r="K284" s="236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162</v>
      </c>
      <c r="AU284" s="246" t="s">
        <v>85</v>
      </c>
      <c r="AV284" s="13" t="s">
        <v>85</v>
      </c>
      <c r="AW284" s="13" t="s">
        <v>37</v>
      </c>
      <c r="AX284" s="13" t="s">
        <v>76</v>
      </c>
      <c r="AY284" s="246" t="s">
        <v>151</v>
      </c>
    </row>
    <row r="285" s="14" customFormat="1">
      <c r="A285" s="14"/>
      <c r="B285" s="247"/>
      <c r="C285" s="248"/>
      <c r="D285" s="237" t="s">
        <v>162</v>
      </c>
      <c r="E285" s="249" t="s">
        <v>19</v>
      </c>
      <c r="F285" s="250" t="s">
        <v>176</v>
      </c>
      <c r="G285" s="248"/>
      <c r="H285" s="251">
        <v>264.04500000000002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162</v>
      </c>
      <c r="AU285" s="257" t="s">
        <v>85</v>
      </c>
      <c r="AV285" s="14" t="s">
        <v>158</v>
      </c>
      <c r="AW285" s="14" t="s">
        <v>37</v>
      </c>
      <c r="AX285" s="14" t="s">
        <v>83</v>
      </c>
      <c r="AY285" s="257" t="s">
        <v>151</v>
      </c>
    </row>
    <row r="286" s="2" customFormat="1" ht="16.5" customHeight="1">
      <c r="A286" s="41"/>
      <c r="B286" s="42"/>
      <c r="C286" s="279" t="s">
        <v>394</v>
      </c>
      <c r="D286" s="279" t="s">
        <v>395</v>
      </c>
      <c r="E286" s="280" t="s">
        <v>396</v>
      </c>
      <c r="F286" s="281" t="s">
        <v>397</v>
      </c>
      <c r="G286" s="282" t="s">
        <v>364</v>
      </c>
      <c r="H286" s="283">
        <v>372.79300000000001</v>
      </c>
      <c r="I286" s="284"/>
      <c r="J286" s="285">
        <f>ROUND(I286*H286,2)</f>
        <v>0</v>
      </c>
      <c r="K286" s="281" t="s">
        <v>19</v>
      </c>
      <c r="L286" s="286"/>
      <c r="M286" s="287" t="s">
        <v>19</v>
      </c>
      <c r="N286" s="288" t="s">
        <v>47</v>
      </c>
      <c r="O286" s="87"/>
      <c r="P286" s="226">
        <f>O286*H286</f>
        <v>0</v>
      </c>
      <c r="Q286" s="226">
        <v>1</v>
      </c>
      <c r="R286" s="226">
        <f>Q286*H286</f>
        <v>372.79300000000001</v>
      </c>
      <c r="S286" s="226">
        <v>0</v>
      </c>
      <c r="T286" s="22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8" t="s">
        <v>208</v>
      </c>
      <c r="AT286" s="228" t="s">
        <v>395</v>
      </c>
      <c r="AU286" s="228" t="s">
        <v>85</v>
      </c>
      <c r="AY286" s="20" t="s">
        <v>151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20" t="s">
        <v>83</v>
      </c>
      <c r="BK286" s="229">
        <f>ROUND(I286*H286,2)</f>
        <v>0</v>
      </c>
      <c r="BL286" s="20" t="s">
        <v>158</v>
      </c>
      <c r="BM286" s="228" t="s">
        <v>398</v>
      </c>
    </row>
    <row r="287" s="13" customFormat="1">
      <c r="A287" s="13"/>
      <c r="B287" s="235"/>
      <c r="C287" s="236"/>
      <c r="D287" s="237" t="s">
        <v>162</v>
      </c>
      <c r="E287" s="238" t="s">
        <v>19</v>
      </c>
      <c r="F287" s="239" t="s">
        <v>399</v>
      </c>
      <c r="G287" s="236"/>
      <c r="H287" s="240">
        <v>372.79300000000001</v>
      </c>
      <c r="I287" s="241"/>
      <c r="J287" s="236"/>
      <c r="K287" s="236"/>
      <c r="L287" s="242"/>
      <c r="M287" s="243"/>
      <c r="N287" s="244"/>
      <c r="O287" s="244"/>
      <c r="P287" s="244"/>
      <c r="Q287" s="244"/>
      <c r="R287" s="244"/>
      <c r="S287" s="244"/>
      <c r="T287" s="24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6" t="s">
        <v>162</v>
      </c>
      <c r="AU287" s="246" t="s">
        <v>85</v>
      </c>
      <c r="AV287" s="13" t="s">
        <v>85</v>
      </c>
      <c r="AW287" s="13" t="s">
        <v>37</v>
      </c>
      <c r="AX287" s="13" t="s">
        <v>83</v>
      </c>
      <c r="AY287" s="246" t="s">
        <v>151</v>
      </c>
    </row>
    <row r="288" s="2" customFormat="1" ht="37.8" customHeight="1">
      <c r="A288" s="41"/>
      <c r="B288" s="42"/>
      <c r="C288" s="217" t="s">
        <v>400</v>
      </c>
      <c r="D288" s="217" t="s">
        <v>153</v>
      </c>
      <c r="E288" s="218" t="s">
        <v>401</v>
      </c>
      <c r="F288" s="219" t="s">
        <v>402</v>
      </c>
      <c r="G288" s="220" t="s">
        <v>211</v>
      </c>
      <c r="H288" s="221">
        <v>74.731999999999999</v>
      </c>
      <c r="I288" s="222"/>
      <c r="J288" s="223">
        <f>ROUND(I288*H288,2)</f>
        <v>0</v>
      </c>
      <c r="K288" s="219" t="s">
        <v>157</v>
      </c>
      <c r="L288" s="47"/>
      <c r="M288" s="224" t="s">
        <v>19</v>
      </c>
      <c r="N288" s="225" t="s">
        <v>47</v>
      </c>
      <c r="O288" s="87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8" t="s">
        <v>158</v>
      </c>
      <c r="AT288" s="228" t="s">
        <v>153</v>
      </c>
      <c r="AU288" s="228" t="s">
        <v>85</v>
      </c>
      <c r="AY288" s="20" t="s">
        <v>151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20" t="s">
        <v>83</v>
      </c>
      <c r="BK288" s="229">
        <f>ROUND(I288*H288,2)</f>
        <v>0</v>
      </c>
      <c r="BL288" s="20" t="s">
        <v>158</v>
      </c>
      <c r="BM288" s="228" t="s">
        <v>403</v>
      </c>
    </row>
    <row r="289" s="2" customFormat="1">
      <c r="A289" s="41"/>
      <c r="B289" s="42"/>
      <c r="C289" s="43"/>
      <c r="D289" s="230" t="s">
        <v>160</v>
      </c>
      <c r="E289" s="43"/>
      <c r="F289" s="231" t="s">
        <v>404</v>
      </c>
      <c r="G289" s="43"/>
      <c r="H289" s="43"/>
      <c r="I289" s="232"/>
      <c r="J289" s="43"/>
      <c r="K289" s="43"/>
      <c r="L289" s="47"/>
      <c r="M289" s="233"/>
      <c r="N289" s="23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160</v>
      </c>
      <c r="AU289" s="20" t="s">
        <v>85</v>
      </c>
    </row>
    <row r="290" s="13" customFormat="1">
      <c r="A290" s="13"/>
      <c r="B290" s="235"/>
      <c r="C290" s="236"/>
      <c r="D290" s="237" t="s">
        <v>162</v>
      </c>
      <c r="E290" s="238" t="s">
        <v>19</v>
      </c>
      <c r="F290" s="239" t="s">
        <v>405</v>
      </c>
      <c r="G290" s="236"/>
      <c r="H290" s="240">
        <v>8.6920000000000002</v>
      </c>
      <c r="I290" s="241"/>
      <c r="J290" s="236"/>
      <c r="K290" s="236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162</v>
      </c>
      <c r="AU290" s="246" t="s">
        <v>85</v>
      </c>
      <c r="AV290" s="13" t="s">
        <v>85</v>
      </c>
      <c r="AW290" s="13" t="s">
        <v>37</v>
      </c>
      <c r="AX290" s="13" t="s">
        <v>76</v>
      </c>
      <c r="AY290" s="246" t="s">
        <v>151</v>
      </c>
    </row>
    <row r="291" s="13" customFormat="1">
      <c r="A291" s="13"/>
      <c r="B291" s="235"/>
      <c r="C291" s="236"/>
      <c r="D291" s="237" t="s">
        <v>162</v>
      </c>
      <c r="E291" s="238" t="s">
        <v>19</v>
      </c>
      <c r="F291" s="239" t="s">
        <v>406</v>
      </c>
      <c r="G291" s="236"/>
      <c r="H291" s="240">
        <v>2.306</v>
      </c>
      <c r="I291" s="241"/>
      <c r="J291" s="236"/>
      <c r="K291" s="236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162</v>
      </c>
      <c r="AU291" s="246" t="s">
        <v>85</v>
      </c>
      <c r="AV291" s="13" t="s">
        <v>85</v>
      </c>
      <c r="AW291" s="13" t="s">
        <v>37</v>
      </c>
      <c r="AX291" s="13" t="s">
        <v>76</v>
      </c>
      <c r="AY291" s="246" t="s">
        <v>151</v>
      </c>
    </row>
    <row r="292" s="13" customFormat="1">
      <c r="A292" s="13"/>
      <c r="B292" s="235"/>
      <c r="C292" s="236"/>
      <c r="D292" s="237" t="s">
        <v>162</v>
      </c>
      <c r="E292" s="238" t="s">
        <v>19</v>
      </c>
      <c r="F292" s="239" t="s">
        <v>407</v>
      </c>
      <c r="G292" s="236"/>
      <c r="H292" s="240">
        <v>5.6550000000000002</v>
      </c>
      <c r="I292" s="241"/>
      <c r="J292" s="236"/>
      <c r="K292" s="236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162</v>
      </c>
      <c r="AU292" s="246" t="s">
        <v>85</v>
      </c>
      <c r="AV292" s="13" t="s">
        <v>85</v>
      </c>
      <c r="AW292" s="13" t="s">
        <v>37</v>
      </c>
      <c r="AX292" s="13" t="s">
        <v>76</v>
      </c>
      <c r="AY292" s="246" t="s">
        <v>151</v>
      </c>
    </row>
    <row r="293" s="13" customFormat="1">
      <c r="A293" s="13"/>
      <c r="B293" s="235"/>
      <c r="C293" s="236"/>
      <c r="D293" s="237" t="s">
        <v>162</v>
      </c>
      <c r="E293" s="238" t="s">
        <v>19</v>
      </c>
      <c r="F293" s="239" t="s">
        <v>408</v>
      </c>
      <c r="G293" s="236"/>
      <c r="H293" s="240">
        <v>4.0599999999999996</v>
      </c>
      <c r="I293" s="241"/>
      <c r="J293" s="236"/>
      <c r="K293" s="236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162</v>
      </c>
      <c r="AU293" s="246" t="s">
        <v>85</v>
      </c>
      <c r="AV293" s="13" t="s">
        <v>85</v>
      </c>
      <c r="AW293" s="13" t="s">
        <v>37</v>
      </c>
      <c r="AX293" s="13" t="s">
        <v>76</v>
      </c>
      <c r="AY293" s="246" t="s">
        <v>151</v>
      </c>
    </row>
    <row r="294" s="13" customFormat="1">
      <c r="A294" s="13"/>
      <c r="B294" s="235"/>
      <c r="C294" s="236"/>
      <c r="D294" s="237" t="s">
        <v>162</v>
      </c>
      <c r="E294" s="238" t="s">
        <v>19</v>
      </c>
      <c r="F294" s="239" t="s">
        <v>409</v>
      </c>
      <c r="G294" s="236"/>
      <c r="H294" s="240">
        <v>3.8479999999999999</v>
      </c>
      <c r="I294" s="241"/>
      <c r="J294" s="236"/>
      <c r="K294" s="236"/>
      <c r="L294" s="242"/>
      <c r="M294" s="243"/>
      <c r="N294" s="244"/>
      <c r="O294" s="244"/>
      <c r="P294" s="244"/>
      <c r="Q294" s="244"/>
      <c r="R294" s="244"/>
      <c r="S294" s="244"/>
      <c r="T294" s="24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6" t="s">
        <v>162</v>
      </c>
      <c r="AU294" s="246" t="s">
        <v>85</v>
      </c>
      <c r="AV294" s="13" t="s">
        <v>85</v>
      </c>
      <c r="AW294" s="13" t="s">
        <v>37</v>
      </c>
      <c r="AX294" s="13" t="s">
        <v>76</v>
      </c>
      <c r="AY294" s="246" t="s">
        <v>151</v>
      </c>
    </row>
    <row r="295" s="13" customFormat="1">
      <c r="A295" s="13"/>
      <c r="B295" s="235"/>
      <c r="C295" s="236"/>
      <c r="D295" s="237" t="s">
        <v>162</v>
      </c>
      <c r="E295" s="238" t="s">
        <v>19</v>
      </c>
      <c r="F295" s="239" t="s">
        <v>410</v>
      </c>
      <c r="G295" s="236"/>
      <c r="H295" s="240">
        <v>4.29</v>
      </c>
      <c r="I295" s="241"/>
      <c r="J295" s="236"/>
      <c r="K295" s="236"/>
      <c r="L295" s="242"/>
      <c r="M295" s="243"/>
      <c r="N295" s="244"/>
      <c r="O295" s="244"/>
      <c r="P295" s="244"/>
      <c r="Q295" s="244"/>
      <c r="R295" s="244"/>
      <c r="S295" s="244"/>
      <c r="T295" s="24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6" t="s">
        <v>162</v>
      </c>
      <c r="AU295" s="246" t="s">
        <v>85</v>
      </c>
      <c r="AV295" s="13" t="s">
        <v>85</v>
      </c>
      <c r="AW295" s="13" t="s">
        <v>37</v>
      </c>
      <c r="AX295" s="13" t="s">
        <v>76</v>
      </c>
      <c r="AY295" s="246" t="s">
        <v>151</v>
      </c>
    </row>
    <row r="296" s="13" customFormat="1">
      <c r="A296" s="13"/>
      <c r="B296" s="235"/>
      <c r="C296" s="236"/>
      <c r="D296" s="237" t="s">
        <v>162</v>
      </c>
      <c r="E296" s="238" t="s">
        <v>19</v>
      </c>
      <c r="F296" s="239" t="s">
        <v>411</v>
      </c>
      <c r="G296" s="236"/>
      <c r="H296" s="240">
        <v>3.0670000000000002</v>
      </c>
      <c r="I296" s="241"/>
      <c r="J296" s="236"/>
      <c r="K296" s="236"/>
      <c r="L296" s="242"/>
      <c r="M296" s="243"/>
      <c r="N296" s="244"/>
      <c r="O296" s="244"/>
      <c r="P296" s="244"/>
      <c r="Q296" s="244"/>
      <c r="R296" s="244"/>
      <c r="S296" s="244"/>
      <c r="T296" s="24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6" t="s">
        <v>162</v>
      </c>
      <c r="AU296" s="246" t="s">
        <v>85</v>
      </c>
      <c r="AV296" s="13" t="s">
        <v>85</v>
      </c>
      <c r="AW296" s="13" t="s">
        <v>37</v>
      </c>
      <c r="AX296" s="13" t="s">
        <v>76</v>
      </c>
      <c r="AY296" s="246" t="s">
        <v>151</v>
      </c>
    </row>
    <row r="297" s="13" customFormat="1">
      <c r="A297" s="13"/>
      <c r="B297" s="235"/>
      <c r="C297" s="236"/>
      <c r="D297" s="237" t="s">
        <v>162</v>
      </c>
      <c r="E297" s="238" t="s">
        <v>19</v>
      </c>
      <c r="F297" s="239" t="s">
        <v>412</v>
      </c>
      <c r="G297" s="236"/>
      <c r="H297" s="240">
        <v>2.1619999999999999</v>
      </c>
      <c r="I297" s="241"/>
      <c r="J297" s="236"/>
      <c r="K297" s="236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162</v>
      </c>
      <c r="AU297" s="246" t="s">
        <v>85</v>
      </c>
      <c r="AV297" s="13" t="s">
        <v>85</v>
      </c>
      <c r="AW297" s="13" t="s">
        <v>37</v>
      </c>
      <c r="AX297" s="13" t="s">
        <v>76</v>
      </c>
      <c r="AY297" s="246" t="s">
        <v>151</v>
      </c>
    </row>
    <row r="298" s="13" customFormat="1">
      <c r="A298" s="13"/>
      <c r="B298" s="235"/>
      <c r="C298" s="236"/>
      <c r="D298" s="237" t="s">
        <v>162</v>
      </c>
      <c r="E298" s="238" t="s">
        <v>19</v>
      </c>
      <c r="F298" s="239" t="s">
        <v>413</v>
      </c>
      <c r="G298" s="236"/>
      <c r="H298" s="240">
        <v>0.70899999999999996</v>
      </c>
      <c r="I298" s="241"/>
      <c r="J298" s="236"/>
      <c r="K298" s="236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162</v>
      </c>
      <c r="AU298" s="246" t="s">
        <v>85</v>
      </c>
      <c r="AV298" s="13" t="s">
        <v>85</v>
      </c>
      <c r="AW298" s="13" t="s">
        <v>37</v>
      </c>
      <c r="AX298" s="13" t="s">
        <v>76</v>
      </c>
      <c r="AY298" s="246" t="s">
        <v>151</v>
      </c>
    </row>
    <row r="299" s="13" customFormat="1">
      <c r="A299" s="13"/>
      <c r="B299" s="235"/>
      <c r="C299" s="236"/>
      <c r="D299" s="237" t="s">
        <v>162</v>
      </c>
      <c r="E299" s="238" t="s">
        <v>19</v>
      </c>
      <c r="F299" s="239" t="s">
        <v>414</v>
      </c>
      <c r="G299" s="236"/>
      <c r="H299" s="240">
        <v>-1.478</v>
      </c>
      <c r="I299" s="241"/>
      <c r="J299" s="236"/>
      <c r="K299" s="236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162</v>
      </c>
      <c r="AU299" s="246" t="s">
        <v>85</v>
      </c>
      <c r="AV299" s="13" t="s">
        <v>85</v>
      </c>
      <c r="AW299" s="13" t="s">
        <v>37</v>
      </c>
      <c r="AX299" s="13" t="s">
        <v>76</v>
      </c>
      <c r="AY299" s="246" t="s">
        <v>151</v>
      </c>
    </row>
    <row r="300" s="13" customFormat="1">
      <c r="A300" s="13"/>
      <c r="B300" s="235"/>
      <c r="C300" s="236"/>
      <c r="D300" s="237" t="s">
        <v>162</v>
      </c>
      <c r="E300" s="238" t="s">
        <v>19</v>
      </c>
      <c r="F300" s="239" t="s">
        <v>415</v>
      </c>
      <c r="G300" s="236"/>
      <c r="H300" s="240">
        <v>-0.59599999999999997</v>
      </c>
      <c r="I300" s="241"/>
      <c r="J300" s="236"/>
      <c r="K300" s="236"/>
      <c r="L300" s="242"/>
      <c r="M300" s="243"/>
      <c r="N300" s="244"/>
      <c r="O300" s="244"/>
      <c r="P300" s="244"/>
      <c r="Q300" s="244"/>
      <c r="R300" s="244"/>
      <c r="S300" s="244"/>
      <c r="T300" s="24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6" t="s">
        <v>162</v>
      </c>
      <c r="AU300" s="246" t="s">
        <v>85</v>
      </c>
      <c r="AV300" s="13" t="s">
        <v>85</v>
      </c>
      <c r="AW300" s="13" t="s">
        <v>37</v>
      </c>
      <c r="AX300" s="13" t="s">
        <v>76</v>
      </c>
      <c r="AY300" s="246" t="s">
        <v>151</v>
      </c>
    </row>
    <row r="301" s="13" customFormat="1">
      <c r="A301" s="13"/>
      <c r="B301" s="235"/>
      <c r="C301" s="236"/>
      <c r="D301" s="237" t="s">
        <v>162</v>
      </c>
      <c r="E301" s="238" t="s">
        <v>19</v>
      </c>
      <c r="F301" s="239" t="s">
        <v>416</v>
      </c>
      <c r="G301" s="236"/>
      <c r="H301" s="240">
        <v>-0.012999999999999999</v>
      </c>
      <c r="I301" s="241"/>
      <c r="J301" s="236"/>
      <c r="K301" s="236"/>
      <c r="L301" s="242"/>
      <c r="M301" s="243"/>
      <c r="N301" s="244"/>
      <c r="O301" s="244"/>
      <c r="P301" s="244"/>
      <c r="Q301" s="244"/>
      <c r="R301" s="244"/>
      <c r="S301" s="244"/>
      <c r="T301" s="24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6" t="s">
        <v>162</v>
      </c>
      <c r="AU301" s="246" t="s">
        <v>85</v>
      </c>
      <c r="AV301" s="13" t="s">
        <v>85</v>
      </c>
      <c r="AW301" s="13" t="s">
        <v>37</v>
      </c>
      <c r="AX301" s="13" t="s">
        <v>76</v>
      </c>
      <c r="AY301" s="246" t="s">
        <v>151</v>
      </c>
    </row>
    <row r="302" s="13" customFormat="1">
      <c r="A302" s="13"/>
      <c r="B302" s="235"/>
      <c r="C302" s="236"/>
      <c r="D302" s="237" t="s">
        <v>162</v>
      </c>
      <c r="E302" s="238" t="s">
        <v>19</v>
      </c>
      <c r="F302" s="239" t="s">
        <v>417</v>
      </c>
      <c r="G302" s="236"/>
      <c r="H302" s="240">
        <v>-0.105</v>
      </c>
      <c r="I302" s="241"/>
      <c r="J302" s="236"/>
      <c r="K302" s="236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162</v>
      </c>
      <c r="AU302" s="246" t="s">
        <v>85</v>
      </c>
      <c r="AV302" s="13" t="s">
        <v>85</v>
      </c>
      <c r="AW302" s="13" t="s">
        <v>37</v>
      </c>
      <c r="AX302" s="13" t="s">
        <v>76</v>
      </c>
      <c r="AY302" s="246" t="s">
        <v>151</v>
      </c>
    </row>
    <row r="303" s="13" customFormat="1">
      <c r="A303" s="13"/>
      <c r="B303" s="235"/>
      <c r="C303" s="236"/>
      <c r="D303" s="237" t="s">
        <v>162</v>
      </c>
      <c r="E303" s="238" t="s">
        <v>19</v>
      </c>
      <c r="F303" s="239" t="s">
        <v>418</v>
      </c>
      <c r="G303" s="236"/>
      <c r="H303" s="240">
        <v>-0.063</v>
      </c>
      <c r="I303" s="241"/>
      <c r="J303" s="236"/>
      <c r="K303" s="236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162</v>
      </c>
      <c r="AU303" s="246" t="s">
        <v>85</v>
      </c>
      <c r="AV303" s="13" t="s">
        <v>85</v>
      </c>
      <c r="AW303" s="13" t="s">
        <v>37</v>
      </c>
      <c r="AX303" s="13" t="s">
        <v>76</v>
      </c>
      <c r="AY303" s="246" t="s">
        <v>151</v>
      </c>
    </row>
    <row r="304" s="13" customFormat="1">
      <c r="A304" s="13"/>
      <c r="B304" s="235"/>
      <c r="C304" s="236"/>
      <c r="D304" s="237" t="s">
        <v>162</v>
      </c>
      <c r="E304" s="238" t="s">
        <v>19</v>
      </c>
      <c r="F304" s="239" t="s">
        <v>419</v>
      </c>
      <c r="G304" s="236"/>
      <c r="H304" s="240">
        <v>18.664000000000001</v>
      </c>
      <c r="I304" s="241"/>
      <c r="J304" s="236"/>
      <c r="K304" s="236"/>
      <c r="L304" s="242"/>
      <c r="M304" s="243"/>
      <c r="N304" s="244"/>
      <c r="O304" s="244"/>
      <c r="P304" s="244"/>
      <c r="Q304" s="244"/>
      <c r="R304" s="244"/>
      <c r="S304" s="244"/>
      <c r="T304" s="24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6" t="s">
        <v>162</v>
      </c>
      <c r="AU304" s="246" t="s">
        <v>85</v>
      </c>
      <c r="AV304" s="13" t="s">
        <v>85</v>
      </c>
      <c r="AW304" s="13" t="s">
        <v>37</v>
      </c>
      <c r="AX304" s="13" t="s">
        <v>76</v>
      </c>
      <c r="AY304" s="246" t="s">
        <v>151</v>
      </c>
    </row>
    <row r="305" s="13" customFormat="1">
      <c r="A305" s="13"/>
      <c r="B305" s="235"/>
      <c r="C305" s="236"/>
      <c r="D305" s="237" t="s">
        <v>162</v>
      </c>
      <c r="E305" s="238" t="s">
        <v>19</v>
      </c>
      <c r="F305" s="239" t="s">
        <v>420</v>
      </c>
      <c r="G305" s="236"/>
      <c r="H305" s="240">
        <v>15.090999999999999</v>
      </c>
      <c r="I305" s="241"/>
      <c r="J305" s="236"/>
      <c r="K305" s="236"/>
      <c r="L305" s="242"/>
      <c r="M305" s="243"/>
      <c r="N305" s="244"/>
      <c r="O305" s="244"/>
      <c r="P305" s="244"/>
      <c r="Q305" s="244"/>
      <c r="R305" s="244"/>
      <c r="S305" s="244"/>
      <c r="T305" s="24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6" t="s">
        <v>162</v>
      </c>
      <c r="AU305" s="246" t="s">
        <v>85</v>
      </c>
      <c r="AV305" s="13" t="s">
        <v>85</v>
      </c>
      <c r="AW305" s="13" t="s">
        <v>37</v>
      </c>
      <c r="AX305" s="13" t="s">
        <v>76</v>
      </c>
      <c r="AY305" s="246" t="s">
        <v>151</v>
      </c>
    </row>
    <row r="306" s="13" customFormat="1">
      <c r="A306" s="13"/>
      <c r="B306" s="235"/>
      <c r="C306" s="236"/>
      <c r="D306" s="237" t="s">
        <v>162</v>
      </c>
      <c r="E306" s="238" t="s">
        <v>19</v>
      </c>
      <c r="F306" s="239" t="s">
        <v>421</v>
      </c>
      <c r="G306" s="236"/>
      <c r="H306" s="240">
        <v>1.9470000000000001</v>
      </c>
      <c r="I306" s="241"/>
      <c r="J306" s="236"/>
      <c r="K306" s="236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162</v>
      </c>
      <c r="AU306" s="246" t="s">
        <v>85</v>
      </c>
      <c r="AV306" s="13" t="s">
        <v>85</v>
      </c>
      <c r="AW306" s="13" t="s">
        <v>37</v>
      </c>
      <c r="AX306" s="13" t="s">
        <v>76</v>
      </c>
      <c r="AY306" s="246" t="s">
        <v>151</v>
      </c>
    </row>
    <row r="307" s="15" customFormat="1">
      <c r="A307" s="15"/>
      <c r="B307" s="258"/>
      <c r="C307" s="259"/>
      <c r="D307" s="237" t="s">
        <v>162</v>
      </c>
      <c r="E307" s="260" t="s">
        <v>19</v>
      </c>
      <c r="F307" s="261" t="s">
        <v>234</v>
      </c>
      <c r="G307" s="259"/>
      <c r="H307" s="260" t="s">
        <v>19</v>
      </c>
      <c r="I307" s="262"/>
      <c r="J307" s="259"/>
      <c r="K307" s="259"/>
      <c r="L307" s="263"/>
      <c r="M307" s="264"/>
      <c r="N307" s="265"/>
      <c r="O307" s="265"/>
      <c r="P307" s="265"/>
      <c r="Q307" s="265"/>
      <c r="R307" s="265"/>
      <c r="S307" s="265"/>
      <c r="T307" s="26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7" t="s">
        <v>162</v>
      </c>
      <c r="AU307" s="267" t="s">
        <v>85</v>
      </c>
      <c r="AV307" s="15" t="s">
        <v>83</v>
      </c>
      <c r="AW307" s="15" t="s">
        <v>37</v>
      </c>
      <c r="AX307" s="15" t="s">
        <v>76</v>
      </c>
      <c r="AY307" s="267" t="s">
        <v>151</v>
      </c>
    </row>
    <row r="308" s="13" customFormat="1">
      <c r="A308" s="13"/>
      <c r="B308" s="235"/>
      <c r="C308" s="236"/>
      <c r="D308" s="237" t="s">
        <v>162</v>
      </c>
      <c r="E308" s="238" t="s">
        <v>19</v>
      </c>
      <c r="F308" s="239" t="s">
        <v>422</v>
      </c>
      <c r="G308" s="236"/>
      <c r="H308" s="240">
        <v>0.64900000000000002</v>
      </c>
      <c r="I308" s="241"/>
      <c r="J308" s="236"/>
      <c r="K308" s="236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162</v>
      </c>
      <c r="AU308" s="246" t="s">
        <v>85</v>
      </c>
      <c r="AV308" s="13" t="s">
        <v>85</v>
      </c>
      <c r="AW308" s="13" t="s">
        <v>37</v>
      </c>
      <c r="AX308" s="13" t="s">
        <v>76</v>
      </c>
      <c r="AY308" s="246" t="s">
        <v>151</v>
      </c>
    </row>
    <row r="309" s="15" customFormat="1">
      <c r="A309" s="15"/>
      <c r="B309" s="258"/>
      <c r="C309" s="259"/>
      <c r="D309" s="237" t="s">
        <v>162</v>
      </c>
      <c r="E309" s="260" t="s">
        <v>19</v>
      </c>
      <c r="F309" s="261" t="s">
        <v>236</v>
      </c>
      <c r="G309" s="259"/>
      <c r="H309" s="260" t="s">
        <v>19</v>
      </c>
      <c r="I309" s="262"/>
      <c r="J309" s="259"/>
      <c r="K309" s="259"/>
      <c r="L309" s="263"/>
      <c r="M309" s="264"/>
      <c r="N309" s="265"/>
      <c r="O309" s="265"/>
      <c r="P309" s="265"/>
      <c r="Q309" s="265"/>
      <c r="R309" s="265"/>
      <c r="S309" s="265"/>
      <c r="T309" s="26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7" t="s">
        <v>162</v>
      </c>
      <c r="AU309" s="267" t="s">
        <v>85</v>
      </c>
      <c r="AV309" s="15" t="s">
        <v>83</v>
      </c>
      <c r="AW309" s="15" t="s">
        <v>37</v>
      </c>
      <c r="AX309" s="15" t="s">
        <v>76</v>
      </c>
      <c r="AY309" s="267" t="s">
        <v>151</v>
      </c>
    </row>
    <row r="310" s="13" customFormat="1">
      <c r="A310" s="13"/>
      <c r="B310" s="235"/>
      <c r="C310" s="236"/>
      <c r="D310" s="237" t="s">
        <v>162</v>
      </c>
      <c r="E310" s="238" t="s">
        <v>19</v>
      </c>
      <c r="F310" s="239" t="s">
        <v>423</v>
      </c>
      <c r="G310" s="236"/>
      <c r="H310" s="240">
        <v>6.0030000000000001</v>
      </c>
      <c r="I310" s="241"/>
      <c r="J310" s="236"/>
      <c r="K310" s="236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162</v>
      </c>
      <c r="AU310" s="246" t="s">
        <v>85</v>
      </c>
      <c r="AV310" s="13" t="s">
        <v>85</v>
      </c>
      <c r="AW310" s="13" t="s">
        <v>37</v>
      </c>
      <c r="AX310" s="13" t="s">
        <v>76</v>
      </c>
      <c r="AY310" s="246" t="s">
        <v>151</v>
      </c>
    </row>
    <row r="311" s="13" customFormat="1">
      <c r="A311" s="13"/>
      <c r="B311" s="235"/>
      <c r="C311" s="236"/>
      <c r="D311" s="237" t="s">
        <v>162</v>
      </c>
      <c r="E311" s="238" t="s">
        <v>19</v>
      </c>
      <c r="F311" s="239" t="s">
        <v>424</v>
      </c>
      <c r="G311" s="236"/>
      <c r="H311" s="240">
        <v>-0.156</v>
      </c>
      <c r="I311" s="241"/>
      <c r="J311" s="236"/>
      <c r="K311" s="236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162</v>
      </c>
      <c r="AU311" s="246" t="s">
        <v>85</v>
      </c>
      <c r="AV311" s="13" t="s">
        <v>85</v>
      </c>
      <c r="AW311" s="13" t="s">
        <v>37</v>
      </c>
      <c r="AX311" s="13" t="s">
        <v>76</v>
      </c>
      <c r="AY311" s="246" t="s">
        <v>151</v>
      </c>
    </row>
    <row r="312" s="15" customFormat="1">
      <c r="A312" s="15"/>
      <c r="B312" s="258"/>
      <c r="C312" s="259"/>
      <c r="D312" s="237" t="s">
        <v>162</v>
      </c>
      <c r="E312" s="260" t="s">
        <v>19</v>
      </c>
      <c r="F312" s="261" t="s">
        <v>238</v>
      </c>
      <c r="G312" s="259"/>
      <c r="H312" s="260" t="s">
        <v>19</v>
      </c>
      <c r="I312" s="262"/>
      <c r="J312" s="259"/>
      <c r="K312" s="259"/>
      <c r="L312" s="263"/>
      <c r="M312" s="264"/>
      <c r="N312" s="265"/>
      <c r="O312" s="265"/>
      <c r="P312" s="265"/>
      <c r="Q312" s="265"/>
      <c r="R312" s="265"/>
      <c r="S312" s="265"/>
      <c r="T312" s="266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7" t="s">
        <v>162</v>
      </c>
      <c r="AU312" s="267" t="s">
        <v>85</v>
      </c>
      <c r="AV312" s="15" t="s">
        <v>83</v>
      </c>
      <c r="AW312" s="15" t="s">
        <v>37</v>
      </c>
      <c r="AX312" s="15" t="s">
        <v>76</v>
      </c>
      <c r="AY312" s="267" t="s">
        <v>151</v>
      </c>
    </row>
    <row r="313" s="14" customFormat="1">
      <c r="A313" s="14"/>
      <c r="B313" s="247"/>
      <c r="C313" s="248"/>
      <c r="D313" s="237" t="s">
        <v>162</v>
      </c>
      <c r="E313" s="249" t="s">
        <v>19</v>
      </c>
      <c r="F313" s="250" t="s">
        <v>176</v>
      </c>
      <c r="G313" s="248"/>
      <c r="H313" s="251">
        <v>74.731999999999999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162</v>
      </c>
      <c r="AU313" s="257" t="s">
        <v>85</v>
      </c>
      <c r="AV313" s="14" t="s">
        <v>158</v>
      </c>
      <c r="AW313" s="14" t="s">
        <v>37</v>
      </c>
      <c r="AX313" s="14" t="s">
        <v>83</v>
      </c>
      <c r="AY313" s="257" t="s">
        <v>151</v>
      </c>
    </row>
    <row r="314" s="2" customFormat="1" ht="16.5" customHeight="1">
      <c r="A314" s="41"/>
      <c r="B314" s="42"/>
      <c r="C314" s="279" t="s">
        <v>425</v>
      </c>
      <c r="D314" s="279" t="s">
        <v>395</v>
      </c>
      <c r="E314" s="280" t="s">
        <v>426</v>
      </c>
      <c r="F314" s="281" t="s">
        <v>427</v>
      </c>
      <c r="G314" s="282" t="s">
        <v>364</v>
      </c>
      <c r="H314" s="283">
        <v>127.044</v>
      </c>
      <c r="I314" s="284"/>
      <c r="J314" s="285">
        <f>ROUND(I314*H314,2)</f>
        <v>0</v>
      </c>
      <c r="K314" s="281" t="s">
        <v>157</v>
      </c>
      <c r="L314" s="286"/>
      <c r="M314" s="287" t="s">
        <v>19</v>
      </c>
      <c r="N314" s="288" t="s">
        <v>47</v>
      </c>
      <c r="O314" s="87"/>
      <c r="P314" s="226">
        <f>O314*H314</f>
        <v>0</v>
      </c>
      <c r="Q314" s="226">
        <v>1</v>
      </c>
      <c r="R314" s="226">
        <f>Q314*H314</f>
        <v>127.044</v>
      </c>
      <c r="S314" s="226">
        <v>0</v>
      </c>
      <c r="T314" s="227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8" t="s">
        <v>208</v>
      </c>
      <c r="AT314" s="228" t="s">
        <v>395</v>
      </c>
      <c r="AU314" s="228" t="s">
        <v>85</v>
      </c>
      <c r="AY314" s="20" t="s">
        <v>151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20" t="s">
        <v>83</v>
      </c>
      <c r="BK314" s="229">
        <f>ROUND(I314*H314,2)</f>
        <v>0</v>
      </c>
      <c r="BL314" s="20" t="s">
        <v>158</v>
      </c>
      <c r="BM314" s="228" t="s">
        <v>428</v>
      </c>
    </row>
    <row r="315" s="13" customFormat="1">
      <c r="A315" s="13"/>
      <c r="B315" s="235"/>
      <c r="C315" s="236"/>
      <c r="D315" s="237" t="s">
        <v>162</v>
      </c>
      <c r="E315" s="238" t="s">
        <v>19</v>
      </c>
      <c r="F315" s="239" t="s">
        <v>429</v>
      </c>
      <c r="G315" s="236"/>
      <c r="H315" s="240">
        <v>127.044</v>
      </c>
      <c r="I315" s="241"/>
      <c r="J315" s="236"/>
      <c r="K315" s="236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162</v>
      </c>
      <c r="AU315" s="246" t="s">
        <v>85</v>
      </c>
      <c r="AV315" s="13" t="s">
        <v>85</v>
      </c>
      <c r="AW315" s="13" t="s">
        <v>37</v>
      </c>
      <c r="AX315" s="13" t="s">
        <v>83</v>
      </c>
      <c r="AY315" s="246" t="s">
        <v>151</v>
      </c>
    </row>
    <row r="316" s="2" customFormat="1" ht="24.15" customHeight="1">
      <c r="A316" s="41"/>
      <c r="B316" s="42"/>
      <c r="C316" s="217" t="s">
        <v>430</v>
      </c>
      <c r="D316" s="217" t="s">
        <v>153</v>
      </c>
      <c r="E316" s="218" t="s">
        <v>431</v>
      </c>
      <c r="F316" s="219" t="s">
        <v>432</v>
      </c>
      <c r="G316" s="220" t="s">
        <v>193</v>
      </c>
      <c r="H316" s="221">
        <v>114.66</v>
      </c>
      <c r="I316" s="222"/>
      <c r="J316" s="223">
        <f>ROUND(I316*H316,2)</f>
        <v>0</v>
      </c>
      <c r="K316" s="219" t="s">
        <v>157</v>
      </c>
      <c r="L316" s="47"/>
      <c r="M316" s="224" t="s">
        <v>19</v>
      </c>
      <c r="N316" s="225" t="s">
        <v>47</v>
      </c>
      <c r="O316" s="87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8" t="s">
        <v>158</v>
      </c>
      <c r="AT316" s="228" t="s">
        <v>153</v>
      </c>
      <c r="AU316" s="228" t="s">
        <v>85</v>
      </c>
      <c r="AY316" s="20" t="s">
        <v>151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20" t="s">
        <v>83</v>
      </c>
      <c r="BK316" s="229">
        <f>ROUND(I316*H316,2)</f>
        <v>0</v>
      </c>
      <c r="BL316" s="20" t="s">
        <v>158</v>
      </c>
      <c r="BM316" s="228" t="s">
        <v>433</v>
      </c>
    </row>
    <row r="317" s="2" customFormat="1">
      <c r="A317" s="41"/>
      <c r="B317" s="42"/>
      <c r="C317" s="43"/>
      <c r="D317" s="230" t="s">
        <v>160</v>
      </c>
      <c r="E317" s="43"/>
      <c r="F317" s="231" t="s">
        <v>434</v>
      </c>
      <c r="G317" s="43"/>
      <c r="H317" s="43"/>
      <c r="I317" s="232"/>
      <c r="J317" s="43"/>
      <c r="K317" s="43"/>
      <c r="L317" s="47"/>
      <c r="M317" s="233"/>
      <c r="N317" s="23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160</v>
      </c>
      <c r="AU317" s="20" t="s">
        <v>85</v>
      </c>
    </row>
    <row r="318" s="13" customFormat="1">
      <c r="A318" s="13"/>
      <c r="B318" s="235"/>
      <c r="C318" s="236"/>
      <c r="D318" s="237" t="s">
        <v>162</v>
      </c>
      <c r="E318" s="238" t="s">
        <v>19</v>
      </c>
      <c r="F318" s="239" t="s">
        <v>435</v>
      </c>
      <c r="G318" s="236"/>
      <c r="H318" s="240">
        <v>76.004999999999995</v>
      </c>
      <c r="I318" s="241"/>
      <c r="J318" s="236"/>
      <c r="K318" s="236"/>
      <c r="L318" s="242"/>
      <c r="M318" s="243"/>
      <c r="N318" s="244"/>
      <c r="O318" s="244"/>
      <c r="P318" s="244"/>
      <c r="Q318" s="244"/>
      <c r="R318" s="244"/>
      <c r="S318" s="244"/>
      <c r="T318" s="24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6" t="s">
        <v>162</v>
      </c>
      <c r="AU318" s="246" t="s">
        <v>85</v>
      </c>
      <c r="AV318" s="13" t="s">
        <v>85</v>
      </c>
      <c r="AW318" s="13" t="s">
        <v>37</v>
      </c>
      <c r="AX318" s="13" t="s">
        <v>76</v>
      </c>
      <c r="AY318" s="246" t="s">
        <v>151</v>
      </c>
    </row>
    <row r="319" s="15" customFormat="1">
      <c r="A319" s="15"/>
      <c r="B319" s="258"/>
      <c r="C319" s="259"/>
      <c r="D319" s="237" t="s">
        <v>162</v>
      </c>
      <c r="E319" s="260" t="s">
        <v>19</v>
      </c>
      <c r="F319" s="261" t="s">
        <v>203</v>
      </c>
      <c r="G319" s="259"/>
      <c r="H319" s="260" t="s">
        <v>19</v>
      </c>
      <c r="I319" s="262"/>
      <c r="J319" s="259"/>
      <c r="K319" s="259"/>
      <c r="L319" s="263"/>
      <c r="M319" s="264"/>
      <c r="N319" s="265"/>
      <c r="O319" s="265"/>
      <c r="P319" s="265"/>
      <c r="Q319" s="265"/>
      <c r="R319" s="265"/>
      <c r="S319" s="265"/>
      <c r="T319" s="266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7" t="s">
        <v>162</v>
      </c>
      <c r="AU319" s="267" t="s">
        <v>85</v>
      </c>
      <c r="AV319" s="15" t="s">
        <v>83</v>
      </c>
      <c r="AW319" s="15" t="s">
        <v>37</v>
      </c>
      <c r="AX319" s="15" t="s">
        <v>76</v>
      </c>
      <c r="AY319" s="267" t="s">
        <v>151</v>
      </c>
    </row>
    <row r="320" s="13" customFormat="1">
      <c r="A320" s="13"/>
      <c r="B320" s="235"/>
      <c r="C320" s="236"/>
      <c r="D320" s="237" t="s">
        <v>162</v>
      </c>
      <c r="E320" s="238" t="s">
        <v>19</v>
      </c>
      <c r="F320" s="239" t="s">
        <v>436</v>
      </c>
      <c r="G320" s="236"/>
      <c r="H320" s="240">
        <v>20.204999999999998</v>
      </c>
      <c r="I320" s="241"/>
      <c r="J320" s="236"/>
      <c r="K320" s="236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162</v>
      </c>
      <c r="AU320" s="246" t="s">
        <v>85</v>
      </c>
      <c r="AV320" s="13" t="s">
        <v>85</v>
      </c>
      <c r="AW320" s="13" t="s">
        <v>37</v>
      </c>
      <c r="AX320" s="13" t="s">
        <v>76</v>
      </c>
      <c r="AY320" s="246" t="s">
        <v>151</v>
      </c>
    </row>
    <row r="321" s="13" customFormat="1">
      <c r="A321" s="13"/>
      <c r="B321" s="235"/>
      <c r="C321" s="236"/>
      <c r="D321" s="237" t="s">
        <v>162</v>
      </c>
      <c r="E321" s="238" t="s">
        <v>19</v>
      </c>
      <c r="F321" s="239" t="s">
        <v>437</v>
      </c>
      <c r="G321" s="236"/>
      <c r="H321" s="240">
        <v>4.25</v>
      </c>
      <c r="I321" s="241"/>
      <c r="J321" s="236"/>
      <c r="K321" s="236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162</v>
      </c>
      <c r="AU321" s="246" t="s">
        <v>85</v>
      </c>
      <c r="AV321" s="13" t="s">
        <v>85</v>
      </c>
      <c r="AW321" s="13" t="s">
        <v>37</v>
      </c>
      <c r="AX321" s="13" t="s">
        <v>76</v>
      </c>
      <c r="AY321" s="246" t="s">
        <v>151</v>
      </c>
    </row>
    <row r="322" s="15" customFormat="1">
      <c r="A322" s="15"/>
      <c r="B322" s="258"/>
      <c r="C322" s="259"/>
      <c r="D322" s="237" t="s">
        <v>162</v>
      </c>
      <c r="E322" s="260" t="s">
        <v>19</v>
      </c>
      <c r="F322" s="261" t="s">
        <v>206</v>
      </c>
      <c r="G322" s="259"/>
      <c r="H322" s="260" t="s">
        <v>19</v>
      </c>
      <c r="I322" s="262"/>
      <c r="J322" s="259"/>
      <c r="K322" s="259"/>
      <c r="L322" s="263"/>
      <c r="M322" s="264"/>
      <c r="N322" s="265"/>
      <c r="O322" s="265"/>
      <c r="P322" s="265"/>
      <c r="Q322" s="265"/>
      <c r="R322" s="265"/>
      <c r="S322" s="265"/>
      <c r="T322" s="26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7" t="s">
        <v>162</v>
      </c>
      <c r="AU322" s="267" t="s">
        <v>85</v>
      </c>
      <c r="AV322" s="15" t="s">
        <v>83</v>
      </c>
      <c r="AW322" s="15" t="s">
        <v>37</v>
      </c>
      <c r="AX322" s="15" t="s">
        <v>76</v>
      </c>
      <c r="AY322" s="267" t="s">
        <v>151</v>
      </c>
    </row>
    <row r="323" s="13" customFormat="1">
      <c r="A323" s="13"/>
      <c r="B323" s="235"/>
      <c r="C323" s="236"/>
      <c r="D323" s="237" t="s">
        <v>162</v>
      </c>
      <c r="E323" s="238" t="s">
        <v>19</v>
      </c>
      <c r="F323" s="239" t="s">
        <v>438</v>
      </c>
      <c r="G323" s="236"/>
      <c r="H323" s="240">
        <v>14.199999999999999</v>
      </c>
      <c r="I323" s="241"/>
      <c r="J323" s="236"/>
      <c r="K323" s="236"/>
      <c r="L323" s="242"/>
      <c r="M323" s="243"/>
      <c r="N323" s="244"/>
      <c r="O323" s="244"/>
      <c r="P323" s="244"/>
      <c r="Q323" s="244"/>
      <c r="R323" s="244"/>
      <c r="S323" s="244"/>
      <c r="T323" s="24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6" t="s">
        <v>162</v>
      </c>
      <c r="AU323" s="246" t="s">
        <v>85</v>
      </c>
      <c r="AV323" s="13" t="s">
        <v>85</v>
      </c>
      <c r="AW323" s="13" t="s">
        <v>37</v>
      </c>
      <c r="AX323" s="13" t="s">
        <v>76</v>
      </c>
      <c r="AY323" s="246" t="s">
        <v>151</v>
      </c>
    </row>
    <row r="324" s="14" customFormat="1">
      <c r="A324" s="14"/>
      <c r="B324" s="247"/>
      <c r="C324" s="248"/>
      <c r="D324" s="237" t="s">
        <v>162</v>
      </c>
      <c r="E324" s="249" t="s">
        <v>19</v>
      </c>
      <c r="F324" s="250" t="s">
        <v>176</v>
      </c>
      <c r="G324" s="248"/>
      <c r="H324" s="251">
        <v>114.66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7" t="s">
        <v>162</v>
      </c>
      <c r="AU324" s="257" t="s">
        <v>85</v>
      </c>
      <c r="AV324" s="14" t="s">
        <v>158</v>
      </c>
      <c r="AW324" s="14" t="s">
        <v>37</v>
      </c>
      <c r="AX324" s="14" t="s">
        <v>83</v>
      </c>
      <c r="AY324" s="257" t="s">
        <v>151</v>
      </c>
    </row>
    <row r="325" s="2" customFormat="1" ht="16.5" customHeight="1">
      <c r="A325" s="41"/>
      <c r="B325" s="42"/>
      <c r="C325" s="279" t="s">
        <v>439</v>
      </c>
      <c r="D325" s="279" t="s">
        <v>395</v>
      </c>
      <c r="E325" s="280" t="s">
        <v>440</v>
      </c>
      <c r="F325" s="281" t="s">
        <v>441</v>
      </c>
      <c r="G325" s="282" t="s">
        <v>442</v>
      </c>
      <c r="H325" s="283">
        <v>4.133</v>
      </c>
      <c r="I325" s="284"/>
      <c r="J325" s="285">
        <f>ROUND(I325*H325,2)</f>
        <v>0</v>
      </c>
      <c r="K325" s="281" t="s">
        <v>157</v>
      </c>
      <c r="L325" s="286"/>
      <c r="M325" s="287" t="s">
        <v>19</v>
      </c>
      <c r="N325" s="288" t="s">
        <v>47</v>
      </c>
      <c r="O325" s="87"/>
      <c r="P325" s="226">
        <f>O325*H325</f>
        <v>0</v>
      </c>
      <c r="Q325" s="226">
        <v>0.001</v>
      </c>
      <c r="R325" s="226">
        <f>Q325*H325</f>
        <v>0.0041330000000000004</v>
      </c>
      <c r="S325" s="226">
        <v>0</v>
      </c>
      <c r="T325" s="22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8" t="s">
        <v>208</v>
      </c>
      <c r="AT325" s="228" t="s">
        <v>395</v>
      </c>
      <c r="AU325" s="228" t="s">
        <v>85</v>
      </c>
      <c r="AY325" s="20" t="s">
        <v>151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20" t="s">
        <v>83</v>
      </c>
      <c r="BK325" s="229">
        <f>ROUND(I325*H325,2)</f>
        <v>0</v>
      </c>
      <c r="BL325" s="20" t="s">
        <v>158</v>
      </c>
      <c r="BM325" s="228" t="s">
        <v>443</v>
      </c>
    </row>
    <row r="326" s="13" customFormat="1">
      <c r="A326" s="13"/>
      <c r="B326" s="235"/>
      <c r="C326" s="236"/>
      <c r="D326" s="237" t="s">
        <v>162</v>
      </c>
      <c r="E326" s="238" t="s">
        <v>19</v>
      </c>
      <c r="F326" s="239" t="s">
        <v>444</v>
      </c>
      <c r="G326" s="236"/>
      <c r="H326" s="240">
        <v>4.133</v>
      </c>
      <c r="I326" s="241"/>
      <c r="J326" s="236"/>
      <c r="K326" s="236"/>
      <c r="L326" s="242"/>
      <c r="M326" s="243"/>
      <c r="N326" s="244"/>
      <c r="O326" s="244"/>
      <c r="P326" s="244"/>
      <c r="Q326" s="244"/>
      <c r="R326" s="244"/>
      <c r="S326" s="244"/>
      <c r="T326" s="24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6" t="s">
        <v>162</v>
      </c>
      <c r="AU326" s="246" t="s">
        <v>85</v>
      </c>
      <c r="AV326" s="13" t="s">
        <v>85</v>
      </c>
      <c r="AW326" s="13" t="s">
        <v>37</v>
      </c>
      <c r="AX326" s="13" t="s">
        <v>83</v>
      </c>
      <c r="AY326" s="246" t="s">
        <v>151</v>
      </c>
    </row>
    <row r="327" s="2" customFormat="1" ht="21.75" customHeight="1">
      <c r="A327" s="41"/>
      <c r="B327" s="42"/>
      <c r="C327" s="217" t="s">
        <v>445</v>
      </c>
      <c r="D327" s="217" t="s">
        <v>153</v>
      </c>
      <c r="E327" s="218" t="s">
        <v>446</v>
      </c>
      <c r="F327" s="219" t="s">
        <v>447</v>
      </c>
      <c r="G327" s="220" t="s">
        <v>193</v>
      </c>
      <c r="H327" s="221">
        <v>51.534999999999997</v>
      </c>
      <c r="I327" s="222"/>
      <c r="J327" s="223">
        <f>ROUND(I327*H327,2)</f>
        <v>0</v>
      </c>
      <c r="K327" s="219" t="s">
        <v>157</v>
      </c>
      <c r="L327" s="47"/>
      <c r="M327" s="224" t="s">
        <v>19</v>
      </c>
      <c r="N327" s="225" t="s">
        <v>47</v>
      </c>
      <c r="O327" s="87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8" t="s">
        <v>158</v>
      </c>
      <c r="AT327" s="228" t="s">
        <v>153</v>
      </c>
      <c r="AU327" s="228" t="s">
        <v>85</v>
      </c>
      <c r="AY327" s="20" t="s">
        <v>151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20" t="s">
        <v>83</v>
      </c>
      <c r="BK327" s="229">
        <f>ROUND(I327*H327,2)</f>
        <v>0</v>
      </c>
      <c r="BL327" s="20" t="s">
        <v>158</v>
      </c>
      <c r="BM327" s="228" t="s">
        <v>448</v>
      </c>
    </row>
    <row r="328" s="2" customFormat="1">
      <c r="A328" s="41"/>
      <c r="B328" s="42"/>
      <c r="C328" s="43"/>
      <c r="D328" s="230" t="s">
        <v>160</v>
      </c>
      <c r="E328" s="43"/>
      <c r="F328" s="231" t="s">
        <v>449</v>
      </c>
      <c r="G328" s="43"/>
      <c r="H328" s="43"/>
      <c r="I328" s="232"/>
      <c r="J328" s="43"/>
      <c r="K328" s="43"/>
      <c r="L328" s="47"/>
      <c r="M328" s="233"/>
      <c r="N328" s="23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160</v>
      </c>
      <c r="AU328" s="20" t="s">
        <v>85</v>
      </c>
    </row>
    <row r="329" s="13" customFormat="1">
      <c r="A329" s="13"/>
      <c r="B329" s="235"/>
      <c r="C329" s="236"/>
      <c r="D329" s="237" t="s">
        <v>162</v>
      </c>
      <c r="E329" s="238" t="s">
        <v>19</v>
      </c>
      <c r="F329" s="239" t="s">
        <v>450</v>
      </c>
      <c r="G329" s="236"/>
      <c r="H329" s="240">
        <v>51.534999999999997</v>
      </c>
      <c r="I329" s="241"/>
      <c r="J329" s="236"/>
      <c r="K329" s="236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162</v>
      </c>
      <c r="AU329" s="246" t="s">
        <v>85</v>
      </c>
      <c r="AV329" s="13" t="s">
        <v>85</v>
      </c>
      <c r="AW329" s="13" t="s">
        <v>37</v>
      </c>
      <c r="AX329" s="13" t="s">
        <v>83</v>
      </c>
      <c r="AY329" s="246" t="s">
        <v>151</v>
      </c>
    </row>
    <row r="330" s="2" customFormat="1" ht="24.15" customHeight="1">
      <c r="A330" s="41"/>
      <c r="B330" s="42"/>
      <c r="C330" s="217" t="s">
        <v>451</v>
      </c>
      <c r="D330" s="217" t="s">
        <v>153</v>
      </c>
      <c r="E330" s="218" t="s">
        <v>452</v>
      </c>
      <c r="F330" s="219" t="s">
        <v>453</v>
      </c>
      <c r="G330" s="220" t="s">
        <v>193</v>
      </c>
      <c r="H330" s="221">
        <v>51.534999999999997</v>
      </c>
      <c r="I330" s="222"/>
      <c r="J330" s="223">
        <f>ROUND(I330*H330,2)</f>
        <v>0</v>
      </c>
      <c r="K330" s="219" t="s">
        <v>157</v>
      </c>
      <c r="L330" s="47"/>
      <c r="M330" s="224" t="s">
        <v>19</v>
      </c>
      <c r="N330" s="225" t="s">
        <v>47</v>
      </c>
      <c r="O330" s="87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8" t="s">
        <v>158</v>
      </c>
      <c r="AT330" s="228" t="s">
        <v>153</v>
      </c>
      <c r="AU330" s="228" t="s">
        <v>85</v>
      </c>
      <c r="AY330" s="20" t="s">
        <v>151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20" t="s">
        <v>83</v>
      </c>
      <c r="BK330" s="229">
        <f>ROUND(I330*H330,2)</f>
        <v>0</v>
      </c>
      <c r="BL330" s="20" t="s">
        <v>158</v>
      </c>
      <c r="BM330" s="228" t="s">
        <v>454</v>
      </c>
    </row>
    <row r="331" s="2" customFormat="1">
      <c r="A331" s="41"/>
      <c r="B331" s="42"/>
      <c r="C331" s="43"/>
      <c r="D331" s="230" t="s">
        <v>160</v>
      </c>
      <c r="E331" s="43"/>
      <c r="F331" s="231" t="s">
        <v>455</v>
      </c>
      <c r="G331" s="43"/>
      <c r="H331" s="43"/>
      <c r="I331" s="232"/>
      <c r="J331" s="43"/>
      <c r="K331" s="43"/>
      <c r="L331" s="47"/>
      <c r="M331" s="233"/>
      <c r="N331" s="234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160</v>
      </c>
      <c r="AU331" s="20" t="s">
        <v>85</v>
      </c>
    </row>
    <row r="332" s="13" customFormat="1">
      <c r="A332" s="13"/>
      <c r="B332" s="235"/>
      <c r="C332" s="236"/>
      <c r="D332" s="237" t="s">
        <v>162</v>
      </c>
      <c r="E332" s="238" t="s">
        <v>19</v>
      </c>
      <c r="F332" s="239" t="s">
        <v>202</v>
      </c>
      <c r="G332" s="236"/>
      <c r="H332" s="240">
        <v>35.829999999999998</v>
      </c>
      <c r="I332" s="241"/>
      <c r="J332" s="236"/>
      <c r="K332" s="236"/>
      <c r="L332" s="242"/>
      <c r="M332" s="243"/>
      <c r="N332" s="244"/>
      <c r="O332" s="244"/>
      <c r="P332" s="244"/>
      <c r="Q332" s="244"/>
      <c r="R332" s="244"/>
      <c r="S332" s="244"/>
      <c r="T332" s="24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6" t="s">
        <v>162</v>
      </c>
      <c r="AU332" s="246" t="s">
        <v>85</v>
      </c>
      <c r="AV332" s="13" t="s">
        <v>85</v>
      </c>
      <c r="AW332" s="13" t="s">
        <v>37</v>
      </c>
      <c r="AX332" s="13" t="s">
        <v>76</v>
      </c>
      <c r="AY332" s="246" t="s">
        <v>151</v>
      </c>
    </row>
    <row r="333" s="15" customFormat="1">
      <c r="A333" s="15"/>
      <c r="B333" s="258"/>
      <c r="C333" s="259"/>
      <c r="D333" s="237" t="s">
        <v>162</v>
      </c>
      <c r="E333" s="260" t="s">
        <v>19</v>
      </c>
      <c r="F333" s="261" t="s">
        <v>203</v>
      </c>
      <c r="G333" s="259"/>
      <c r="H333" s="260" t="s">
        <v>19</v>
      </c>
      <c r="I333" s="262"/>
      <c r="J333" s="259"/>
      <c r="K333" s="259"/>
      <c r="L333" s="263"/>
      <c r="M333" s="264"/>
      <c r="N333" s="265"/>
      <c r="O333" s="265"/>
      <c r="P333" s="265"/>
      <c r="Q333" s="265"/>
      <c r="R333" s="265"/>
      <c r="S333" s="265"/>
      <c r="T333" s="266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7" t="s">
        <v>162</v>
      </c>
      <c r="AU333" s="267" t="s">
        <v>85</v>
      </c>
      <c r="AV333" s="15" t="s">
        <v>83</v>
      </c>
      <c r="AW333" s="15" t="s">
        <v>37</v>
      </c>
      <c r="AX333" s="15" t="s">
        <v>76</v>
      </c>
      <c r="AY333" s="267" t="s">
        <v>151</v>
      </c>
    </row>
    <row r="334" s="13" customFormat="1">
      <c r="A334" s="13"/>
      <c r="B334" s="235"/>
      <c r="C334" s="236"/>
      <c r="D334" s="237" t="s">
        <v>162</v>
      </c>
      <c r="E334" s="238" t="s">
        <v>19</v>
      </c>
      <c r="F334" s="239" t="s">
        <v>204</v>
      </c>
      <c r="G334" s="236"/>
      <c r="H334" s="240">
        <v>7.0049999999999999</v>
      </c>
      <c r="I334" s="241"/>
      <c r="J334" s="236"/>
      <c r="K334" s="236"/>
      <c r="L334" s="242"/>
      <c r="M334" s="243"/>
      <c r="N334" s="244"/>
      <c r="O334" s="244"/>
      <c r="P334" s="244"/>
      <c r="Q334" s="244"/>
      <c r="R334" s="244"/>
      <c r="S334" s="244"/>
      <c r="T334" s="24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6" t="s">
        <v>162</v>
      </c>
      <c r="AU334" s="246" t="s">
        <v>85</v>
      </c>
      <c r="AV334" s="13" t="s">
        <v>85</v>
      </c>
      <c r="AW334" s="13" t="s">
        <v>37</v>
      </c>
      <c r="AX334" s="13" t="s">
        <v>76</v>
      </c>
      <c r="AY334" s="246" t="s">
        <v>151</v>
      </c>
    </row>
    <row r="335" s="13" customFormat="1">
      <c r="A335" s="13"/>
      <c r="B335" s="235"/>
      <c r="C335" s="236"/>
      <c r="D335" s="237" t="s">
        <v>162</v>
      </c>
      <c r="E335" s="238" t="s">
        <v>19</v>
      </c>
      <c r="F335" s="239" t="s">
        <v>205</v>
      </c>
      <c r="G335" s="236"/>
      <c r="H335" s="240">
        <v>2.25</v>
      </c>
      <c r="I335" s="241"/>
      <c r="J335" s="236"/>
      <c r="K335" s="236"/>
      <c r="L335" s="242"/>
      <c r="M335" s="243"/>
      <c r="N335" s="244"/>
      <c r="O335" s="244"/>
      <c r="P335" s="244"/>
      <c r="Q335" s="244"/>
      <c r="R335" s="244"/>
      <c r="S335" s="244"/>
      <c r="T335" s="24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6" t="s">
        <v>162</v>
      </c>
      <c r="AU335" s="246" t="s">
        <v>85</v>
      </c>
      <c r="AV335" s="13" t="s">
        <v>85</v>
      </c>
      <c r="AW335" s="13" t="s">
        <v>37</v>
      </c>
      <c r="AX335" s="13" t="s">
        <v>76</v>
      </c>
      <c r="AY335" s="246" t="s">
        <v>151</v>
      </c>
    </row>
    <row r="336" s="15" customFormat="1">
      <c r="A336" s="15"/>
      <c r="B336" s="258"/>
      <c r="C336" s="259"/>
      <c r="D336" s="237" t="s">
        <v>162</v>
      </c>
      <c r="E336" s="260" t="s">
        <v>19</v>
      </c>
      <c r="F336" s="261" t="s">
        <v>206</v>
      </c>
      <c r="G336" s="259"/>
      <c r="H336" s="260" t="s">
        <v>19</v>
      </c>
      <c r="I336" s="262"/>
      <c r="J336" s="259"/>
      <c r="K336" s="259"/>
      <c r="L336" s="263"/>
      <c r="M336" s="264"/>
      <c r="N336" s="265"/>
      <c r="O336" s="265"/>
      <c r="P336" s="265"/>
      <c r="Q336" s="265"/>
      <c r="R336" s="265"/>
      <c r="S336" s="265"/>
      <c r="T336" s="266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7" t="s">
        <v>162</v>
      </c>
      <c r="AU336" s="267" t="s">
        <v>85</v>
      </c>
      <c r="AV336" s="15" t="s">
        <v>83</v>
      </c>
      <c r="AW336" s="15" t="s">
        <v>37</v>
      </c>
      <c r="AX336" s="15" t="s">
        <v>76</v>
      </c>
      <c r="AY336" s="267" t="s">
        <v>151</v>
      </c>
    </row>
    <row r="337" s="13" customFormat="1">
      <c r="A337" s="13"/>
      <c r="B337" s="235"/>
      <c r="C337" s="236"/>
      <c r="D337" s="237" t="s">
        <v>162</v>
      </c>
      <c r="E337" s="238" t="s">
        <v>19</v>
      </c>
      <c r="F337" s="239" t="s">
        <v>456</v>
      </c>
      <c r="G337" s="236"/>
      <c r="H337" s="240">
        <v>6.4500000000000002</v>
      </c>
      <c r="I337" s="241"/>
      <c r="J337" s="236"/>
      <c r="K337" s="236"/>
      <c r="L337" s="242"/>
      <c r="M337" s="243"/>
      <c r="N337" s="244"/>
      <c r="O337" s="244"/>
      <c r="P337" s="244"/>
      <c r="Q337" s="244"/>
      <c r="R337" s="244"/>
      <c r="S337" s="244"/>
      <c r="T337" s="24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6" t="s">
        <v>162</v>
      </c>
      <c r="AU337" s="246" t="s">
        <v>85</v>
      </c>
      <c r="AV337" s="13" t="s">
        <v>85</v>
      </c>
      <c r="AW337" s="13" t="s">
        <v>37</v>
      </c>
      <c r="AX337" s="13" t="s">
        <v>76</v>
      </c>
      <c r="AY337" s="246" t="s">
        <v>151</v>
      </c>
    </row>
    <row r="338" s="14" customFormat="1">
      <c r="A338" s="14"/>
      <c r="B338" s="247"/>
      <c r="C338" s="248"/>
      <c r="D338" s="237" t="s">
        <v>162</v>
      </c>
      <c r="E338" s="249" t="s">
        <v>19</v>
      </c>
      <c r="F338" s="250" t="s">
        <v>176</v>
      </c>
      <c r="G338" s="248"/>
      <c r="H338" s="251">
        <v>51.535000000000004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7" t="s">
        <v>162</v>
      </c>
      <c r="AU338" s="257" t="s">
        <v>85</v>
      </c>
      <c r="AV338" s="14" t="s">
        <v>158</v>
      </c>
      <c r="AW338" s="14" t="s">
        <v>37</v>
      </c>
      <c r="AX338" s="14" t="s">
        <v>83</v>
      </c>
      <c r="AY338" s="257" t="s">
        <v>151</v>
      </c>
    </row>
    <row r="339" s="2" customFormat="1" ht="16.5" customHeight="1">
      <c r="A339" s="41"/>
      <c r="B339" s="42"/>
      <c r="C339" s="217" t="s">
        <v>457</v>
      </c>
      <c r="D339" s="217" t="s">
        <v>153</v>
      </c>
      <c r="E339" s="218" t="s">
        <v>458</v>
      </c>
      <c r="F339" s="219" t="s">
        <v>459</v>
      </c>
      <c r="G339" s="220" t="s">
        <v>193</v>
      </c>
      <c r="H339" s="221">
        <v>114.66</v>
      </c>
      <c r="I339" s="222"/>
      <c r="J339" s="223">
        <f>ROUND(I339*H339,2)</f>
        <v>0</v>
      </c>
      <c r="K339" s="219" t="s">
        <v>157</v>
      </c>
      <c r="L339" s="47"/>
      <c r="M339" s="224" t="s">
        <v>19</v>
      </c>
      <c r="N339" s="225" t="s">
        <v>47</v>
      </c>
      <c r="O339" s="87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8" t="s">
        <v>158</v>
      </c>
      <c r="AT339" s="228" t="s">
        <v>153</v>
      </c>
      <c r="AU339" s="228" t="s">
        <v>85</v>
      </c>
      <c r="AY339" s="20" t="s">
        <v>151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20" t="s">
        <v>83</v>
      </c>
      <c r="BK339" s="229">
        <f>ROUND(I339*H339,2)</f>
        <v>0</v>
      </c>
      <c r="BL339" s="20" t="s">
        <v>158</v>
      </c>
      <c r="BM339" s="228" t="s">
        <v>460</v>
      </c>
    </row>
    <row r="340" s="2" customFormat="1">
      <c r="A340" s="41"/>
      <c r="B340" s="42"/>
      <c r="C340" s="43"/>
      <c r="D340" s="230" t="s">
        <v>160</v>
      </c>
      <c r="E340" s="43"/>
      <c r="F340" s="231" t="s">
        <v>461</v>
      </c>
      <c r="G340" s="43"/>
      <c r="H340" s="43"/>
      <c r="I340" s="232"/>
      <c r="J340" s="43"/>
      <c r="K340" s="43"/>
      <c r="L340" s="47"/>
      <c r="M340" s="233"/>
      <c r="N340" s="23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160</v>
      </c>
      <c r="AU340" s="20" t="s">
        <v>85</v>
      </c>
    </row>
    <row r="341" s="13" customFormat="1">
      <c r="A341" s="13"/>
      <c r="B341" s="235"/>
      <c r="C341" s="236"/>
      <c r="D341" s="237" t="s">
        <v>162</v>
      </c>
      <c r="E341" s="238" t="s">
        <v>19</v>
      </c>
      <c r="F341" s="239" t="s">
        <v>462</v>
      </c>
      <c r="G341" s="236"/>
      <c r="H341" s="240">
        <v>114.66</v>
      </c>
      <c r="I341" s="241"/>
      <c r="J341" s="236"/>
      <c r="K341" s="236"/>
      <c r="L341" s="242"/>
      <c r="M341" s="243"/>
      <c r="N341" s="244"/>
      <c r="O341" s="244"/>
      <c r="P341" s="244"/>
      <c r="Q341" s="244"/>
      <c r="R341" s="244"/>
      <c r="S341" s="244"/>
      <c r="T341" s="24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6" t="s">
        <v>162</v>
      </c>
      <c r="AU341" s="246" t="s">
        <v>85</v>
      </c>
      <c r="AV341" s="13" t="s">
        <v>85</v>
      </c>
      <c r="AW341" s="13" t="s">
        <v>37</v>
      </c>
      <c r="AX341" s="13" t="s">
        <v>83</v>
      </c>
      <c r="AY341" s="246" t="s">
        <v>151</v>
      </c>
    </row>
    <row r="342" s="2" customFormat="1" ht="16.5" customHeight="1">
      <c r="A342" s="41"/>
      <c r="B342" s="42"/>
      <c r="C342" s="217" t="s">
        <v>463</v>
      </c>
      <c r="D342" s="217" t="s">
        <v>153</v>
      </c>
      <c r="E342" s="218" t="s">
        <v>464</v>
      </c>
      <c r="F342" s="219" t="s">
        <v>465</v>
      </c>
      <c r="G342" s="220" t="s">
        <v>193</v>
      </c>
      <c r="H342" s="221">
        <v>114.66</v>
      </c>
      <c r="I342" s="222"/>
      <c r="J342" s="223">
        <f>ROUND(I342*H342,2)</f>
        <v>0</v>
      </c>
      <c r="K342" s="219" t="s">
        <v>157</v>
      </c>
      <c r="L342" s="47"/>
      <c r="M342" s="224" t="s">
        <v>19</v>
      </c>
      <c r="N342" s="225" t="s">
        <v>47</v>
      </c>
      <c r="O342" s="87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8" t="s">
        <v>158</v>
      </c>
      <c r="AT342" s="228" t="s">
        <v>153</v>
      </c>
      <c r="AU342" s="228" t="s">
        <v>85</v>
      </c>
      <c r="AY342" s="20" t="s">
        <v>151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20" t="s">
        <v>83</v>
      </c>
      <c r="BK342" s="229">
        <f>ROUND(I342*H342,2)</f>
        <v>0</v>
      </c>
      <c r="BL342" s="20" t="s">
        <v>158</v>
      </c>
      <c r="BM342" s="228" t="s">
        <v>466</v>
      </c>
    </row>
    <row r="343" s="2" customFormat="1">
      <c r="A343" s="41"/>
      <c r="B343" s="42"/>
      <c r="C343" s="43"/>
      <c r="D343" s="230" t="s">
        <v>160</v>
      </c>
      <c r="E343" s="43"/>
      <c r="F343" s="231" t="s">
        <v>467</v>
      </c>
      <c r="G343" s="43"/>
      <c r="H343" s="43"/>
      <c r="I343" s="232"/>
      <c r="J343" s="43"/>
      <c r="K343" s="43"/>
      <c r="L343" s="47"/>
      <c r="M343" s="233"/>
      <c r="N343" s="234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160</v>
      </c>
      <c r="AU343" s="20" t="s">
        <v>85</v>
      </c>
    </row>
    <row r="344" s="13" customFormat="1">
      <c r="A344" s="13"/>
      <c r="B344" s="235"/>
      <c r="C344" s="236"/>
      <c r="D344" s="237" t="s">
        <v>162</v>
      </c>
      <c r="E344" s="238" t="s">
        <v>19</v>
      </c>
      <c r="F344" s="239" t="s">
        <v>462</v>
      </c>
      <c r="G344" s="236"/>
      <c r="H344" s="240">
        <v>114.66</v>
      </c>
      <c r="I344" s="241"/>
      <c r="J344" s="236"/>
      <c r="K344" s="236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162</v>
      </c>
      <c r="AU344" s="246" t="s">
        <v>85</v>
      </c>
      <c r="AV344" s="13" t="s">
        <v>85</v>
      </c>
      <c r="AW344" s="13" t="s">
        <v>37</v>
      </c>
      <c r="AX344" s="13" t="s">
        <v>83</v>
      </c>
      <c r="AY344" s="246" t="s">
        <v>151</v>
      </c>
    </row>
    <row r="345" s="2" customFormat="1" ht="24.15" customHeight="1">
      <c r="A345" s="41"/>
      <c r="B345" s="42"/>
      <c r="C345" s="217" t="s">
        <v>468</v>
      </c>
      <c r="D345" s="217" t="s">
        <v>153</v>
      </c>
      <c r="E345" s="218" t="s">
        <v>469</v>
      </c>
      <c r="F345" s="219" t="s">
        <v>470</v>
      </c>
      <c r="G345" s="220" t="s">
        <v>193</v>
      </c>
      <c r="H345" s="221">
        <v>114.66</v>
      </c>
      <c r="I345" s="222"/>
      <c r="J345" s="223">
        <f>ROUND(I345*H345,2)</f>
        <v>0</v>
      </c>
      <c r="K345" s="219" t="s">
        <v>157</v>
      </c>
      <c r="L345" s="47"/>
      <c r="M345" s="224" t="s">
        <v>19</v>
      </c>
      <c r="N345" s="225" t="s">
        <v>47</v>
      </c>
      <c r="O345" s="87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8" t="s">
        <v>158</v>
      </c>
      <c r="AT345" s="228" t="s">
        <v>153</v>
      </c>
      <c r="AU345" s="228" t="s">
        <v>85</v>
      </c>
      <c r="AY345" s="20" t="s">
        <v>151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20" t="s">
        <v>83</v>
      </c>
      <c r="BK345" s="229">
        <f>ROUND(I345*H345,2)</f>
        <v>0</v>
      </c>
      <c r="BL345" s="20" t="s">
        <v>158</v>
      </c>
      <c r="BM345" s="228" t="s">
        <v>471</v>
      </c>
    </row>
    <row r="346" s="2" customFormat="1">
      <c r="A346" s="41"/>
      <c r="B346" s="42"/>
      <c r="C346" s="43"/>
      <c r="D346" s="230" t="s">
        <v>160</v>
      </c>
      <c r="E346" s="43"/>
      <c r="F346" s="231" t="s">
        <v>472</v>
      </c>
      <c r="G346" s="43"/>
      <c r="H346" s="43"/>
      <c r="I346" s="232"/>
      <c r="J346" s="43"/>
      <c r="K346" s="43"/>
      <c r="L346" s="47"/>
      <c r="M346" s="233"/>
      <c r="N346" s="23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160</v>
      </c>
      <c r="AU346" s="20" t="s">
        <v>85</v>
      </c>
    </row>
    <row r="347" s="13" customFormat="1">
      <c r="A347" s="13"/>
      <c r="B347" s="235"/>
      <c r="C347" s="236"/>
      <c r="D347" s="237" t="s">
        <v>162</v>
      </c>
      <c r="E347" s="238" t="s">
        <v>19</v>
      </c>
      <c r="F347" s="239" t="s">
        <v>462</v>
      </c>
      <c r="G347" s="236"/>
      <c r="H347" s="240">
        <v>114.66</v>
      </c>
      <c r="I347" s="241"/>
      <c r="J347" s="236"/>
      <c r="K347" s="236"/>
      <c r="L347" s="242"/>
      <c r="M347" s="243"/>
      <c r="N347" s="244"/>
      <c r="O347" s="244"/>
      <c r="P347" s="244"/>
      <c r="Q347" s="244"/>
      <c r="R347" s="244"/>
      <c r="S347" s="244"/>
      <c r="T347" s="24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6" t="s">
        <v>162</v>
      </c>
      <c r="AU347" s="246" t="s">
        <v>85</v>
      </c>
      <c r="AV347" s="13" t="s">
        <v>85</v>
      </c>
      <c r="AW347" s="13" t="s">
        <v>37</v>
      </c>
      <c r="AX347" s="13" t="s">
        <v>83</v>
      </c>
      <c r="AY347" s="246" t="s">
        <v>151</v>
      </c>
    </row>
    <row r="348" s="2" customFormat="1" ht="21.75" customHeight="1">
      <c r="A348" s="41"/>
      <c r="B348" s="42"/>
      <c r="C348" s="217" t="s">
        <v>473</v>
      </c>
      <c r="D348" s="217" t="s">
        <v>153</v>
      </c>
      <c r="E348" s="218" t="s">
        <v>474</v>
      </c>
      <c r="F348" s="219" t="s">
        <v>475</v>
      </c>
      <c r="G348" s="220" t="s">
        <v>193</v>
      </c>
      <c r="H348" s="221">
        <v>114.66</v>
      </c>
      <c r="I348" s="222"/>
      <c r="J348" s="223">
        <f>ROUND(I348*H348,2)</f>
        <v>0</v>
      </c>
      <c r="K348" s="219" t="s">
        <v>157</v>
      </c>
      <c r="L348" s="47"/>
      <c r="M348" s="224" t="s">
        <v>19</v>
      </c>
      <c r="N348" s="225" t="s">
        <v>47</v>
      </c>
      <c r="O348" s="87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8" t="s">
        <v>158</v>
      </c>
      <c r="AT348" s="228" t="s">
        <v>153</v>
      </c>
      <c r="AU348" s="228" t="s">
        <v>85</v>
      </c>
      <c r="AY348" s="20" t="s">
        <v>151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20" t="s">
        <v>83</v>
      </c>
      <c r="BK348" s="229">
        <f>ROUND(I348*H348,2)</f>
        <v>0</v>
      </c>
      <c r="BL348" s="20" t="s">
        <v>158</v>
      </c>
      <c r="BM348" s="228" t="s">
        <v>476</v>
      </c>
    </row>
    <row r="349" s="2" customFormat="1">
      <c r="A349" s="41"/>
      <c r="B349" s="42"/>
      <c r="C349" s="43"/>
      <c r="D349" s="230" t="s">
        <v>160</v>
      </c>
      <c r="E349" s="43"/>
      <c r="F349" s="231" t="s">
        <v>477</v>
      </c>
      <c r="G349" s="43"/>
      <c r="H349" s="43"/>
      <c r="I349" s="232"/>
      <c r="J349" s="43"/>
      <c r="K349" s="43"/>
      <c r="L349" s="47"/>
      <c r="M349" s="233"/>
      <c r="N349" s="234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160</v>
      </c>
      <c r="AU349" s="20" t="s">
        <v>85</v>
      </c>
    </row>
    <row r="350" s="13" customFormat="1">
      <c r="A350" s="13"/>
      <c r="B350" s="235"/>
      <c r="C350" s="236"/>
      <c r="D350" s="237" t="s">
        <v>162</v>
      </c>
      <c r="E350" s="238" t="s">
        <v>19</v>
      </c>
      <c r="F350" s="239" t="s">
        <v>462</v>
      </c>
      <c r="G350" s="236"/>
      <c r="H350" s="240">
        <v>114.66</v>
      </c>
      <c r="I350" s="241"/>
      <c r="J350" s="236"/>
      <c r="K350" s="236"/>
      <c r="L350" s="242"/>
      <c r="M350" s="243"/>
      <c r="N350" s="244"/>
      <c r="O350" s="244"/>
      <c r="P350" s="244"/>
      <c r="Q350" s="244"/>
      <c r="R350" s="244"/>
      <c r="S350" s="244"/>
      <c r="T350" s="24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6" t="s">
        <v>162</v>
      </c>
      <c r="AU350" s="246" t="s">
        <v>85</v>
      </c>
      <c r="AV350" s="13" t="s">
        <v>85</v>
      </c>
      <c r="AW350" s="13" t="s">
        <v>37</v>
      </c>
      <c r="AX350" s="13" t="s">
        <v>83</v>
      </c>
      <c r="AY350" s="246" t="s">
        <v>151</v>
      </c>
    </row>
    <row r="351" s="2" customFormat="1" ht="16.5" customHeight="1">
      <c r="A351" s="41"/>
      <c r="B351" s="42"/>
      <c r="C351" s="279" t="s">
        <v>478</v>
      </c>
      <c r="D351" s="279" t="s">
        <v>395</v>
      </c>
      <c r="E351" s="280" t="s">
        <v>479</v>
      </c>
      <c r="F351" s="281" t="s">
        <v>480</v>
      </c>
      <c r="G351" s="282" t="s">
        <v>481</v>
      </c>
      <c r="H351" s="283">
        <v>0.20000000000000001</v>
      </c>
      <c r="I351" s="284"/>
      <c r="J351" s="285">
        <f>ROUND(I351*H351,2)</f>
        <v>0</v>
      </c>
      <c r="K351" s="281" t="s">
        <v>157</v>
      </c>
      <c r="L351" s="286"/>
      <c r="M351" s="287" t="s">
        <v>19</v>
      </c>
      <c r="N351" s="288" t="s">
        <v>47</v>
      </c>
      <c r="O351" s="87"/>
      <c r="P351" s="226">
        <f>O351*H351</f>
        <v>0</v>
      </c>
      <c r="Q351" s="226">
        <v>0.001</v>
      </c>
      <c r="R351" s="226">
        <f>Q351*H351</f>
        <v>0.00020000000000000001</v>
      </c>
      <c r="S351" s="226">
        <v>0</v>
      </c>
      <c r="T351" s="22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8" t="s">
        <v>208</v>
      </c>
      <c r="AT351" s="228" t="s">
        <v>395</v>
      </c>
      <c r="AU351" s="228" t="s">
        <v>85</v>
      </c>
      <c r="AY351" s="20" t="s">
        <v>151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20" t="s">
        <v>83</v>
      </c>
      <c r="BK351" s="229">
        <f>ROUND(I351*H351,2)</f>
        <v>0</v>
      </c>
      <c r="BL351" s="20" t="s">
        <v>158</v>
      </c>
      <c r="BM351" s="228" t="s">
        <v>482</v>
      </c>
    </row>
    <row r="352" s="12" customFormat="1" ht="22.8" customHeight="1">
      <c r="A352" s="12"/>
      <c r="B352" s="201"/>
      <c r="C352" s="202"/>
      <c r="D352" s="203" t="s">
        <v>75</v>
      </c>
      <c r="E352" s="215" t="s">
        <v>158</v>
      </c>
      <c r="F352" s="215" t="s">
        <v>483</v>
      </c>
      <c r="G352" s="202"/>
      <c r="H352" s="202"/>
      <c r="I352" s="205"/>
      <c r="J352" s="216">
        <f>BK352</f>
        <v>0</v>
      </c>
      <c r="K352" s="202"/>
      <c r="L352" s="207"/>
      <c r="M352" s="208"/>
      <c r="N352" s="209"/>
      <c r="O352" s="209"/>
      <c r="P352" s="210">
        <f>SUM(P353:P391)</f>
        <v>0</v>
      </c>
      <c r="Q352" s="209"/>
      <c r="R352" s="210">
        <f>SUM(R353:R391)</f>
        <v>0.35958800000000002</v>
      </c>
      <c r="S352" s="209"/>
      <c r="T352" s="211">
        <f>SUM(T353:T391)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2" t="s">
        <v>83</v>
      </c>
      <c r="AT352" s="213" t="s">
        <v>75</v>
      </c>
      <c r="AU352" s="213" t="s">
        <v>83</v>
      </c>
      <c r="AY352" s="212" t="s">
        <v>151</v>
      </c>
      <c r="BK352" s="214">
        <f>SUM(BK353:BK391)</f>
        <v>0</v>
      </c>
    </row>
    <row r="353" s="2" customFormat="1" ht="21.75" customHeight="1">
      <c r="A353" s="41"/>
      <c r="B353" s="42"/>
      <c r="C353" s="217" t="s">
        <v>484</v>
      </c>
      <c r="D353" s="217" t="s">
        <v>153</v>
      </c>
      <c r="E353" s="218" t="s">
        <v>485</v>
      </c>
      <c r="F353" s="219" t="s">
        <v>486</v>
      </c>
      <c r="G353" s="220" t="s">
        <v>211</v>
      </c>
      <c r="H353" s="221">
        <v>66.662999999999997</v>
      </c>
      <c r="I353" s="222"/>
      <c r="J353" s="223">
        <f>ROUND(I353*H353,2)</f>
        <v>0</v>
      </c>
      <c r="K353" s="219" t="s">
        <v>157</v>
      </c>
      <c r="L353" s="47"/>
      <c r="M353" s="224" t="s">
        <v>19</v>
      </c>
      <c r="N353" s="225" t="s">
        <v>47</v>
      </c>
      <c r="O353" s="87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8" t="s">
        <v>158</v>
      </c>
      <c r="AT353" s="228" t="s">
        <v>153</v>
      </c>
      <c r="AU353" s="228" t="s">
        <v>85</v>
      </c>
      <c r="AY353" s="20" t="s">
        <v>151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20" t="s">
        <v>83</v>
      </c>
      <c r="BK353" s="229">
        <f>ROUND(I353*H353,2)</f>
        <v>0</v>
      </c>
      <c r="BL353" s="20" t="s">
        <v>158</v>
      </c>
      <c r="BM353" s="228" t="s">
        <v>487</v>
      </c>
    </row>
    <row r="354" s="2" customFormat="1">
      <c r="A354" s="41"/>
      <c r="B354" s="42"/>
      <c r="C354" s="43"/>
      <c r="D354" s="230" t="s">
        <v>160</v>
      </c>
      <c r="E354" s="43"/>
      <c r="F354" s="231" t="s">
        <v>488</v>
      </c>
      <c r="G354" s="43"/>
      <c r="H354" s="43"/>
      <c r="I354" s="232"/>
      <c r="J354" s="43"/>
      <c r="K354" s="43"/>
      <c r="L354" s="47"/>
      <c r="M354" s="233"/>
      <c r="N354" s="23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160</v>
      </c>
      <c r="AU354" s="20" t="s">
        <v>85</v>
      </c>
    </row>
    <row r="355" s="13" customFormat="1">
      <c r="A355" s="13"/>
      <c r="B355" s="235"/>
      <c r="C355" s="236"/>
      <c r="D355" s="237" t="s">
        <v>162</v>
      </c>
      <c r="E355" s="238" t="s">
        <v>19</v>
      </c>
      <c r="F355" s="239" t="s">
        <v>489</v>
      </c>
      <c r="G355" s="236"/>
      <c r="H355" s="240">
        <v>1.6000000000000001</v>
      </c>
      <c r="I355" s="241"/>
      <c r="J355" s="236"/>
      <c r="K355" s="236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162</v>
      </c>
      <c r="AU355" s="246" t="s">
        <v>85</v>
      </c>
      <c r="AV355" s="13" t="s">
        <v>85</v>
      </c>
      <c r="AW355" s="13" t="s">
        <v>37</v>
      </c>
      <c r="AX355" s="13" t="s">
        <v>76</v>
      </c>
      <c r="AY355" s="246" t="s">
        <v>151</v>
      </c>
    </row>
    <row r="356" s="13" customFormat="1">
      <c r="A356" s="13"/>
      <c r="B356" s="235"/>
      <c r="C356" s="236"/>
      <c r="D356" s="237" t="s">
        <v>162</v>
      </c>
      <c r="E356" s="238" t="s">
        <v>19</v>
      </c>
      <c r="F356" s="239" t="s">
        <v>490</v>
      </c>
      <c r="G356" s="236"/>
      <c r="H356" s="240">
        <v>4.2999999999999998</v>
      </c>
      <c r="I356" s="241"/>
      <c r="J356" s="236"/>
      <c r="K356" s="236"/>
      <c r="L356" s="242"/>
      <c r="M356" s="243"/>
      <c r="N356" s="244"/>
      <c r="O356" s="244"/>
      <c r="P356" s="244"/>
      <c r="Q356" s="244"/>
      <c r="R356" s="244"/>
      <c r="S356" s="244"/>
      <c r="T356" s="24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6" t="s">
        <v>162</v>
      </c>
      <c r="AU356" s="246" t="s">
        <v>85</v>
      </c>
      <c r="AV356" s="13" t="s">
        <v>85</v>
      </c>
      <c r="AW356" s="13" t="s">
        <v>37</v>
      </c>
      <c r="AX356" s="13" t="s">
        <v>76</v>
      </c>
      <c r="AY356" s="246" t="s">
        <v>151</v>
      </c>
    </row>
    <row r="357" s="13" customFormat="1">
      <c r="A357" s="13"/>
      <c r="B357" s="235"/>
      <c r="C357" s="236"/>
      <c r="D357" s="237" t="s">
        <v>162</v>
      </c>
      <c r="E357" s="238" t="s">
        <v>19</v>
      </c>
      <c r="F357" s="239" t="s">
        <v>491</v>
      </c>
      <c r="G357" s="236"/>
      <c r="H357" s="240">
        <v>5.9000000000000004</v>
      </c>
      <c r="I357" s="241"/>
      <c r="J357" s="236"/>
      <c r="K357" s="236"/>
      <c r="L357" s="242"/>
      <c r="M357" s="243"/>
      <c r="N357" s="244"/>
      <c r="O357" s="244"/>
      <c r="P357" s="244"/>
      <c r="Q357" s="244"/>
      <c r="R357" s="244"/>
      <c r="S357" s="244"/>
      <c r="T357" s="24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6" t="s">
        <v>162</v>
      </c>
      <c r="AU357" s="246" t="s">
        <v>85</v>
      </c>
      <c r="AV357" s="13" t="s">
        <v>85</v>
      </c>
      <c r="AW357" s="13" t="s">
        <v>37</v>
      </c>
      <c r="AX357" s="13" t="s">
        <v>76</v>
      </c>
      <c r="AY357" s="246" t="s">
        <v>151</v>
      </c>
    </row>
    <row r="358" s="13" customFormat="1">
      <c r="A358" s="13"/>
      <c r="B358" s="235"/>
      <c r="C358" s="236"/>
      <c r="D358" s="237" t="s">
        <v>162</v>
      </c>
      <c r="E358" s="238" t="s">
        <v>19</v>
      </c>
      <c r="F358" s="239" t="s">
        <v>492</v>
      </c>
      <c r="G358" s="236"/>
      <c r="H358" s="240">
        <v>7.5</v>
      </c>
      <c r="I358" s="241"/>
      <c r="J358" s="236"/>
      <c r="K358" s="236"/>
      <c r="L358" s="242"/>
      <c r="M358" s="243"/>
      <c r="N358" s="244"/>
      <c r="O358" s="244"/>
      <c r="P358" s="244"/>
      <c r="Q358" s="244"/>
      <c r="R358" s="244"/>
      <c r="S358" s="244"/>
      <c r="T358" s="24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6" t="s">
        <v>162</v>
      </c>
      <c r="AU358" s="246" t="s">
        <v>85</v>
      </c>
      <c r="AV358" s="13" t="s">
        <v>85</v>
      </c>
      <c r="AW358" s="13" t="s">
        <v>37</v>
      </c>
      <c r="AX358" s="13" t="s">
        <v>76</v>
      </c>
      <c r="AY358" s="246" t="s">
        <v>151</v>
      </c>
    </row>
    <row r="359" s="13" customFormat="1">
      <c r="A359" s="13"/>
      <c r="B359" s="235"/>
      <c r="C359" s="236"/>
      <c r="D359" s="237" t="s">
        <v>162</v>
      </c>
      <c r="E359" s="238" t="s">
        <v>19</v>
      </c>
      <c r="F359" s="239" t="s">
        <v>493</v>
      </c>
      <c r="G359" s="236"/>
      <c r="H359" s="240">
        <v>5.7999999999999998</v>
      </c>
      <c r="I359" s="241"/>
      <c r="J359" s="236"/>
      <c r="K359" s="236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162</v>
      </c>
      <c r="AU359" s="246" t="s">
        <v>85</v>
      </c>
      <c r="AV359" s="13" t="s">
        <v>85</v>
      </c>
      <c r="AW359" s="13" t="s">
        <v>37</v>
      </c>
      <c r="AX359" s="13" t="s">
        <v>76</v>
      </c>
      <c r="AY359" s="246" t="s">
        <v>151</v>
      </c>
    </row>
    <row r="360" s="13" customFormat="1">
      <c r="A360" s="13"/>
      <c r="B360" s="235"/>
      <c r="C360" s="236"/>
      <c r="D360" s="237" t="s">
        <v>162</v>
      </c>
      <c r="E360" s="238" t="s">
        <v>19</v>
      </c>
      <c r="F360" s="239" t="s">
        <v>494</v>
      </c>
      <c r="G360" s="236"/>
      <c r="H360" s="240">
        <v>4.9000000000000004</v>
      </c>
      <c r="I360" s="241"/>
      <c r="J360" s="236"/>
      <c r="K360" s="236"/>
      <c r="L360" s="242"/>
      <c r="M360" s="243"/>
      <c r="N360" s="244"/>
      <c r="O360" s="244"/>
      <c r="P360" s="244"/>
      <c r="Q360" s="244"/>
      <c r="R360" s="244"/>
      <c r="S360" s="244"/>
      <c r="T360" s="24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6" t="s">
        <v>162</v>
      </c>
      <c r="AU360" s="246" t="s">
        <v>85</v>
      </c>
      <c r="AV360" s="13" t="s">
        <v>85</v>
      </c>
      <c r="AW360" s="13" t="s">
        <v>37</v>
      </c>
      <c r="AX360" s="13" t="s">
        <v>76</v>
      </c>
      <c r="AY360" s="246" t="s">
        <v>151</v>
      </c>
    </row>
    <row r="361" s="13" customFormat="1">
      <c r="A361" s="13"/>
      <c r="B361" s="235"/>
      <c r="C361" s="236"/>
      <c r="D361" s="237" t="s">
        <v>162</v>
      </c>
      <c r="E361" s="238" t="s">
        <v>19</v>
      </c>
      <c r="F361" s="239" t="s">
        <v>495</v>
      </c>
      <c r="G361" s="236"/>
      <c r="H361" s="240">
        <v>9.5</v>
      </c>
      <c r="I361" s="241"/>
      <c r="J361" s="236"/>
      <c r="K361" s="236"/>
      <c r="L361" s="242"/>
      <c r="M361" s="243"/>
      <c r="N361" s="244"/>
      <c r="O361" s="244"/>
      <c r="P361" s="244"/>
      <c r="Q361" s="244"/>
      <c r="R361" s="244"/>
      <c r="S361" s="244"/>
      <c r="T361" s="24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6" t="s">
        <v>162</v>
      </c>
      <c r="AU361" s="246" t="s">
        <v>85</v>
      </c>
      <c r="AV361" s="13" t="s">
        <v>85</v>
      </c>
      <c r="AW361" s="13" t="s">
        <v>37</v>
      </c>
      <c r="AX361" s="13" t="s">
        <v>76</v>
      </c>
      <c r="AY361" s="246" t="s">
        <v>151</v>
      </c>
    </row>
    <row r="362" s="13" customFormat="1">
      <c r="A362" s="13"/>
      <c r="B362" s="235"/>
      <c r="C362" s="236"/>
      <c r="D362" s="237" t="s">
        <v>162</v>
      </c>
      <c r="E362" s="238" t="s">
        <v>19</v>
      </c>
      <c r="F362" s="239" t="s">
        <v>496</v>
      </c>
      <c r="G362" s="236"/>
      <c r="H362" s="240">
        <v>5.2999999999999998</v>
      </c>
      <c r="I362" s="241"/>
      <c r="J362" s="236"/>
      <c r="K362" s="236"/>
      <c r="L362" s="242"/>
      <c r="M362" s="243"/>
      <c r="N362" s="244"/>
      <c r="O362" s="244"/>
      <c r="P362" s="244"/>
      <c r="Q362" s="244"/>
      <c r="R362" s="244"/>
      <c r="S362" s="244"/>
      <c r="T362" s="24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6" t="s">
        <v>162</v>
      </c>
      <c r="AU362" s="246" t="s">
        <v>85</v>
      </c>
      <c r="AV362" s="13" t="s">
        <v>85</v>
      </c>
      <c r="AW362" s="13" t="s">
        <v>37</v>
      </c>
      <c r="AX362" s="13" t="s">
        <v>76</v>
      </c>
      <c r="AY362" s="246" t="s">
        <v>151</v>
      </c>
    </row>
    <row r="363" s="13" customFormat="1">
      <c r="A363" s="13"/>
      <c r="B363" s="235"/>
      <c r="C363" s="236"/>
      <c r="D363" s="237" t="s">
        <v>162</v>
      </c>
      <c r="E363" s="238" t="s">
        <v>19</v>
      </c>
      <c r="F363" s="239" t="s">
        <v>497</v>
      </c>
      <c r="G363" s="236"/>
      <c r="H363" s="240">
        <v>6.4000000000000004</v>
      </c>
      <c r="I363" s="241"/>
      <c r="J363" s="236"/>
      <c r="K363" s="236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162</v>
      </c>
      <c r="AU363" s="246" t="s">
        <v>85</v>
      </c>
      <c r="AV363" s="13" t="s">
        <v>85</v>
      </c>
      <c r="AW363" s="13" t="s">
        <v>37</v>
      </c>
      <c r="AX363" s="13" t="s">
        <v>76</v>
      </c>
      <c r="AY363" s="246" t="s">
        <v>151</v>
      </c>
    </row>
    <row r="364" s="13" customFormat="1">
      <c r="A364" s="13"/>
      <c r="B364" s="235"/>
      <c r="C364" s="236"/>
      <c r="D364" s="237" t="s">
        <v>162</v>
      </c>
      <c r="E364" s="238" t="s">
        <v>19</v>
      </c>
      <c r="F364" s="239" t="s">
        <v>498</v>
      </c>
      <c r="G364" s="236"/>
      <c r="H364" s="240">
        <v>3</v>
      </c>
      <c r="I364" s="241"/>
      <c r="J364" s="236"/>
      <c r="K364" s="236"/>
      <c r="L364" s="242"/>
      <c r="M364" s="243"/>
      <c r="N364" s="244"/>
      <c r="O364" s="244"/>
      <c r="P364" s="244"/>
      <c r="Q364" s="244"/>
      <c r="R364" s="244"/>
      <c r="S364" s="244"/>
      <c r="T364" s="24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6" t="s">
        <v>162</v>
      </c>
      <c r="AU364" s="246" t="s">
        <v>85</v>
      </c>
      <c r="AV364" s="13" t="s">
        <v>85</v>
      </c>
      <c r="AW364" s="13" t="s">
        <v>37</v>
      </c>
      <c r="AX364" s="13" t="s">
        <v>76</v>
      </c>
      <c r="AY364" s="246" t="s">
        <v>151</v>
      </c>
    </row>
    <row r="365" s="15" customFormat="1">
      <c r="A365" s="15"/>
      <c r="B365" s="258"/>
      <c r="C365" s="259"/>
      <c r="D365" s="237" t="s">
        <v>162</v>
      </c>
      <c r="E365" s="260" t="s">
        <v>19</v>
      </c>
      <c r="F365" s="261" t="s">
        <v>229</v>
      </c>
      <c r="G365" s="259"/>
      <c r="H365" s="260" t="s">
        <v>19</v>
      </c>
      <c r="I365" s="262"/>
      <c r="J365" s="259"/>
      <c r="K365" s="259"/>
      <c r="L365" s="263"/>
      <c r="M365" s="264"/>
      <c r="N365" s="265"/>
      <c r="O365" s="265"/>
      <c r="P365" s="265"/>
      <c r="Q365" s="265"/>
      <c r="R365" s="265"/>
      <c r="S365" s="265"/>
      <c r="T365" s="26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7" t="s">
        <v>162</v>
      </c>
      <c r="AU365" s="267" t="s">
        <v>85</v>
      </c>
      <c r="AV365" s="15" t="s">
        <v>83</v>
      </c>
      <c r="AW365" s="15" t="s">
        <v>37</v>
      </c>
      <c r="AX365" s="15" t="s">
        <v>76</v>
      </c>
      <c r="AY365" s="267" t="s">
        <v>151</v>
      </c>
    </row>
    <row r="366" s="13" customFormat="1">
      <c r="A366" s="13"/>
      <c r="B366" s="235"/>
      <c r="C366" s="236"/>
      <c r="D366" s="237" t="s">
        <v>162</v>
      </c>
      <c r="E366" s="238" t="s">
        <v>19</v>
      </c>
      <c r="F366" s="239" t="s">
        <v>499</v>
      </c>
      <c r="G366" s="236"/>
      <c r="H366" s="240">
        <v>4.0229999999999997</v>
      </c>
      <c r="I366" s="241"/>
      <c r="J366" s="236"/>
      <c r="K366" s="236"/>
      <c r="L366" s="242"/>
      <c r="M366" s="243"/>
      <c r="N366" s="244"/>
      <c r="O366" s="244"/>
      <c r="P366" s="244"/>
      <c r="Q366" s="244"/>
      <c r="R366" s="244"/>
      <c r="S366" s="244"/>
      <c r="T366" s="24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6" t="s">
        <v>162</v>
      </c>
      <c r="AU366" s="246" t="s">
        <v>85</v>
      </c>
      <c r="AV366" s="13" t="s">
        <v>85</v>
      </c>
      <c r="AW366" s="13" t="s">
        <v>37</v>
      </c>
      <c r="AX366" s="13" t="s">
        <v>76</v>
      </c>
      <c r="AY366" s="246" t="s">
        <v>151</v>
      </c>
    </row>
    <row r="367" s="13" customFormat="1">
      <c r="A367" s="13"/>
      <c r="B367" s="235"/>
      <c r="C367" s="236"/>
      <c r="D367" s="237" t="s">
        <v>162</v>
      </c>
      <c r="E367" s="238" t="s">
        <v>19</v>
      </c>
      <c r="F367" s="239" t="s">
        <v>500</v>
      </c>
      <c r="G367" s="236"/>
      <c r="H367" s="240">
        <v>3.5550000000000002</v>
      </c>
      <c r="I367" s="241"/>
      <c r="J367" s="236"/>
      <c r="K367" s="236"/>
      <c r="L367" s="242"/>
      <c r="M367" s="243"/>
      <c r="N367" s="244"/>
      <c r="O367" s="244"/>
      <c r="P367" s="244"/>
      <c r="Q367" s="244"/>
      <c r="R367" s="244"/>
      <c r="S367" s="244"/>
      <c r="T367" s="24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6" t="s">
        <v>162</v>
      </c>
      <c r="AU367" s="246" t="s">
        <v>85</v>
      </c>
      <c r="AV367" s="13" t="s">
        <v>85</v>
      </c>
      <c r="AW367" s="13" t="s">
        <v>37</v>
      </c>
      <c r="AX367" s="13" t="s">
        <v>76</v>
      </c>
      <c r="AY367" s="246" t="s">
        <v>151</v>
      </c>
    </row>
    <row r="368" s="13" customFormat="1">
      <c r="A368" s="13"/>
      <c r="B368" s="235"/>
      <c r="C368" s="236"/>
      <c r="D368" s="237" t="s">
        <v>162</v>
      </c>
      <c r="E368" s="238" t="s">
        <v>19</v>
      </c>
      <c r="F368" s="239" t="s">
        <v>501</v>
      </c>
      <c r="G368" s="236"/>
      <c r="H368" s="240">
        <v>2.5</v>
      </c>
      <c r="I368" s="241"/>
      <c r="J368" s="236"/>
      <c r="K368" s="236"/>
      <c r="L368" s="242"/>
      <c r="M368" s="243"/>
      <c r="N368" s="244"/>
      <c r="O368" s="244"/>
      <c r="P368" s="244"/>
      <c r="Q368" s="244"/>
      <c r="R368" s="244"/>
      <c r="S368" s="244"/>
      <c r="T368" s="24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6" t="s">
        <v>162</v>
      </c>
      <c r="AU368" s="246" t="s">
        <v>85</v>
      </c>
      <c r="AV368" s="13" t="s">
        <v>85</v>
      </c>
      <c r="AW368" s="13" t="s">
        <v>37</v>
      </c>
      <c r="AX368" s="13" t="s">
        <v>76</v>
      </c>
      <c r="AY368" s="246" t="s">
        <v>151</v>
      </c>
    </row>
    <row r="369" s="15" customFormat="1">
      <c r="A369" s="15"/>
      <c r="B369" s="258"/>
      <c r="C369" s="259"/>
      <c r="D369" s="237" t="s">
        <v>162</v>
      </c>
      <c r="E369" s="260" t="s">
        <v>19</v>
      </c>
      <c r="F369" s="261" t="s">
        <v>234</v>
      </c>
      <c r="G369" s="259"/>
      <c r="H369" s="260" t="s">
        <v>19</v>
      </c>
      <c r="I369" s="262"/>
      <c r="J369" s="259"/>
      <c r="K369" s="259"/>
      <c r="L369" s="263"/>
      <c r="M369" s="264"/>
      <c r="N369" s="265"/>
      <c r="O369" s="265"/>
      <c r="P369" s="265"/>
      <c r="Q369" s="265"/>
      <c r="R369" s="265"/>
      <c r="S369" s="265"/>
      <c r="T369" s="26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7" t="s">
        <v>162</v>
      </c>
      <c r="AU369" s="267" t="s">
        <v>85</v>
      </c>
      <c r="AV369" s="15" t="s">
        <v>83</v>
      </c>
      <c r="AW369" s="15" t="s">
        <v>37</v>
      </c>
      <c r="AX369" s="15" t="s">
        <v>76</v>
      </c>
      <c r="AY369" s="267" t="s">
        <v>151</v>
      </c>
    </row>
    <row r="370" s="13" customFormat="1">
      <c r="A370" s="13"/>
      <c r="B370" s="235"/>
      <c r="C370" s="236"/>
      <c r="D370" s="237" t="s">
        <v>162</v>
      </c>
      <c r="E370" s="238" t="s">
        <v>19</v>
      </c>
      <c r="F370" s="239" t="s">
        <v>502</v>
      </c>
      <c r="G370" s="236"/>
      <c r="H370" s="240">
        <v>0.90000000000000002</v>
      </c>
      <c r="I370" s="241"/>
      <c r="J370" s="236"/>
      <c r="K370" s="236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162</v>
      </c>
      <c r="AU370" s="246" t="s">
        <v>85</v>
      </c>
      <c r="AV370" s="13" t="s">
        <v>85</v>
      </c>
      <c r="AW370" s="13" t="s">
        <v>37</v>
      </c>
      <c r="AX370" s="13" t="s">
        <v>76</v>
      </c>
      <c r="AY370" s="246" t="s">
        <v>151</v>
      </c>
    </row>
    <row r="371" s="15" customFormat="1">
      <c r="A371" s="15"/>
      <c r="B371" s="258"/>
      <c r="C371" s="259"/>
      <c r="D371" s="237" t="s">
        <v>162</v>
      </c>
      <c r="E371" s="260" t="s">
        <v>19</v>
      </c>
      <c r="F371" s="261" t="s">
        <v>236</v>
      </c>
      <c r="G371" s="259"/>
      <c r="H371" s="260" t="s">
        <v>19</v>
      </c>
      <c r="I371" s="262"/>
      <c r="J371" s="259"/>
      <c r="K371" s="259"/>
      <c r="L371" s="263"/>
      <c r="M371" s="264"/>
      <c r="N371" s="265"/>
      <c r="O371" s="265"/>
      <c r="P371" s="265"/>
      <c r="Q371" s="265"/>
      <c r="R371" s="265"/>
      <c r="S371" s="265"/>
      <c r="T371" s="266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7" t="s">
        <v>162</v>
      </c>
      <c r="AU371" s="267" t="s">
        <v>85</v>
      </c>
      <c r="AV371" s="15" t="s">
        <v>83</v>
      </c>
      <c r="AW371" s="15" t="s">
        <v>37</v>
      </c>
      <c r="AX371" s="15" t="s">
        <v>76</v>
      </c>
      <c r="AY371" s="267" t="s">
        <v>151</v>
      </c>
    </row>
    <row r="372" s="13" customFormat="1">
      <c r="A372" s="13"/>
      <c r="B372" s="235"/>
      <c r="C372" s="236"/>
      <c r="D372" s="237" t="s">
        <v>162</v>
      </c>
      <c r="E372" s="238" t="s">
        <v>19</v>
      </c>
      <c r="F372" s="239" t="s">
        <v>503</v>
      </c>
      <c r="G372" s="236"/>
      <c r="H372" s="240">
        <v>1.4850000000000001</v>
      </c>
      <c r="I372" s="241"/>
      <c r="J372" s="236"/>
      <c r="K372" s="236"/>
      <c r="L372" s="242"/>
      <c r="M372" s="243"/>
      <c r="N372" s="244"/>
      <c r="O372" s="244"/>
      <c r="P372" s="244"/>
      <c r="Q372" s="244"/>
      <c r="R372" s="244"/>
      <c r="S372" s="244"/>
      <c r="T372" s="24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6" t="s">
        <v>162</v>
      </c>
      <c r="AU372" s="246" t="s">
        <v>85</v>
      </c>
      <c r="AV372" s="13" t="s">
        <v>85</v>
      </c>
      <c r="AW372" s="13" t="s">
        <v>37</v>
      </c>
      <c r="AX372" s="13" t="s">
        <v>76</v>
      </c>
      <c r="AY372" s="246" t="s">
        <v>151</v>
      </c>
    </row>
    <row r="373" s="15" customFormat="1">
      <c r="A373" s="15"/>
      <c r="B373" s="258"/>
      <c r="C373" s="259"/>
      <c r="D373" s="237" t="s">
        <v>162</v>
      </c>
      <c r="E373" s="260" t="s">
        <v>19</v>
      </c>
      <c r="F373" s="261" t="s">
        <v>238</v>
      </c>
      <c r="G373" s="259"/>
      <c r="H373" s="260" t="s">
        <v>19</v>
      </c>
      <c r="I373" s="262"/>
      <c r="J373" s="259"/>
      <c r="K373" s="259"/>
      <c r="L373" s="263"/>
      <c r="M373" s="264"/>
      <c r="N373" s="265"/>
      <c r="O373" s="265"/>
      <c r="P373" s="265"/>
      <c r="Q373" s="265"/>
      <c r="R373" s="265"/>
      <c r="S373" s="265"/>
      <c r="T373" s="266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7" t="s">
        <v>162</v>
      </c>
      <c r="AU373" s="267" t="s">
        <v>85</v>
      </c>
      <c r="AV373" s="15" t="s">
        <v>83</v>
      </c>
      <c r="AW373" s="15" t="s">
        <v>37</v>
      </c>
      <c r="AX373" s="15" t="s">
        <v>76</v>
      </c>
      <c r="AY373" s="267" t="s">
        <v>151</v>
      </c>
    </row>
    <row r="374" s="14" customFormat="1">
      <c r="A374" s="14"/>
      <c r="B374" s="247"/>
      <c r="C374" s="248"/>
      <c r="D374" s="237" t="s">
        <v>162</v>
      </c>
      <c r="E374" s="249" t="s">
        <v>19</v>
      </c>
      <c r="F374" s="250" t="s">
        <v>176</v>
      </c>
      <c r="G374" s="248"/>
      <c r="H374" s="251">
        <v>66.662999999999997</v>
      </c>
      <c r="I374" s="252"/>
      <c r="J374" s="248"/>
      <c r="K374" s="248"/>
      <c r="L374" s="253"/>
      <c r="M374" s="254"/>
      <c r="N374" s="255"/>
      <c r="O374" s="255"/>
      <c r="P374" s="255"/>
      <c r="Q374" s="255"/>
      <c r="R374" s="255"/>
      <c r="S374" s="255"/>
      <c r="T374" s="25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7" t="s">
        <v>162</v>
      </c>
      <c r="AU374" s="257" t="s">
        <v>85</v>
      </c>
      <c r="AV374" s="14" t="s">
        <v>158</v>
      </c>
      <c r="AW374" s="14" t="s">
        <v>37</v>
      </c>
      <c r="AX374" s="14" t="s">
        <v>83</v>
      </c>
      <c r="AY374" s="257" t="s">
        <v>151</v>
      </c>
    </row>
    <row r="375" s="2" customFormat="1" ht="24.15" customHeight="1">
      <c r="A375" s="41"/>
      <c r="B375" s="42"/>
      <c r="C375" s="217" t="s">
        <v>504</v>
      </c>
      <c r="D375" s="217" t="s">
        <v>153</v>
      </c>
      <c r="E375" s="218" t="s">
        <v>505</v>
      </c>
      <c r="F375" s="219" t="s">
        <v>506</v>
      </c>
      <c r="G375" s="220" t="s">
        <v>507</v>
      </c>
      <c r="H375" s="221">
        <v>37</v>
      </c>
      <c r="I375" s="222"/>
      <c r="J375" s="223">
        <f>ROUND(I375*H375,2)</f>
        <v>0</v>
      </c>
      <c r="K375" s="219" t="s">
        <v>157</v>
      </c>
      <c r="L375" s="47"/>
      <c r="M375" s="224" t="s">
        <v>19</v>
      </c>
      <c r="N375" s="225" t="s">
        <v>47</v>
      </c>
      <c r="O375" s="87"/>
      <c r="P375" s="226">
        <f>O375*H375</f>
        <v>0</v>
      </c>
      <c r="Q375" s="226">
        <v>8.0000000000000007E-05</v>
      </c>
      <c r="R375" s="226">
        <f>Q375*H375</f>
        <v>0.0029600000000000004</v>
      </c>
      <c r="S375" s="226">
        <v>0</v>
      </c>
      <c r="T375" s="22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8" t="s">
        <v>158</v>
      </c>
      <c r="AT375" s="228" t="s">
        <v>153</v>
      </c>
      <c r="AU375" s="228" t="s">
        <v>85</v>
      </c>
      <c r="AY375" s="20" t="s">
        <v>151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20" t="s">
        <v>83</v>
      </c>
      <c r="BK375" s="229">
        <f>ROUND(I375*H375,2)</f>
        <v>0</v>
      </c>
      <c r="BL375" s="20" t="s">
        <v>158</v>
      </c>
      <c r="BM375" s="228" t="s">
        <v>508</v>
      </c>
    </row>
    <row r="376" s="2" customFormat="1">
      <c r="A376" s="41"/>
      <c r="B376" s="42"/>
      <c r="C376" s="43"/>
      <c r="D376" s="230" t="s">
        <v>160</v>
      </c>
      <c r="E376" s="43"/>
      <c r="F376" s="231" t="s">
        <v>509</v>
      </c>
      <c r="G376" s="43"/>
      <c r="H376" s="43"/>
      <c r="I376" s="232"/>
      <c r="J376" s="43"/>
      <c r="K376" s="43"/>
      <c r="L376" s="47"/>
      <c r="M376" s="233"/>
      <c r="N376" s="23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160</v>
      </c>
      <c r="AU376" s="20" t="s">
        <v>85</v>
      </c>
    </row>
    <row r="377" s="13" customFormat="1">
      <c r="A377" s="13"/>
      <c r="B377" s="235"/>
      <c r="C377" s="236"/>
      <c r="D377" s="237" t="s">
        <v>162</v>
      </c>
      <c r="E377" s="238" t="s">
        <v>19</v>
      </c>
      <c r="F377" s="239" t="s">
        <v>510</v>
      </c>
      <c r="G377" s="236"/>
      <c r="H377" s="240">
        <v>37</v>
      </c>
      <c r="I377" s="241"/>
      <c r="J377" s="236"/>
      <c r="K377" s="236"/>
      <c r="L377" s="242"/>
      <c r="M377" s="243"/>
      <c r="N377" s="244"/>
      <c r="O377" s="244"/>
      <c r="P377" s="244"/>
      <c r="Q377" s="244"/>
      <c r="R377" s="244"/>
      <c r="S377" s="244"/>
      <c r="T377" s="24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6" t="s">
        <v>162</v>
      </c>
      <c r="AU377" s="246" t="s">
        <v>85</v>
      </c>
      <c r="AV377" s="13" t="s">
        <v>85</v>
      </c>
      <c r="AW377" s="13" t="s">
        <v>37</v>
      </c>
      <c r="AX377" s="13" t="s">
        <v>83</v>
      </c>
      <c r="AY377" s="246" t="s">
        <v>151</v>
      </c>
    </row>
    <row r="378" s="2" customFormat="1" ht="16.5" customHeight="1">
      <c r="A378" s="41"/>
      <c r="B378" s="42"/>
      <c r="C378" s="279" t="s">
        <v>511</v>
      </c>
      <c r="D378" s="279" t="s">
        <v>395</v>
      </c>
      <c r="E378" s="280" t="s">
        <v>512</v>
      </c>
      <c r="F378" s="281" t="s">
        <v>513</v>
      </c>
      <c r="G378" s="282" t="s">
        <v>507</v>
      </c>
      <c r="H378" s="283">
        <v>37</v>
      </c>
      <c r="I378" s="284"/>
      <c r="J378" s="285">
        <f>ROUND(I378*H378,2)</f>
        <v>0</v>
      </c>
      <c r="K378" s="281" t="s">
        <v>19</v>
      </c>
      <c r="L378" s="286"/>
      <c r="M378" s="287" t="s">
        <v>19</v>
      </c>
      <c r="N378" s="288" t="s">
        <v>47</v>
      </c>
      <c r="O378" s="87"/>
      <c r="P378" s="226">
        <f>O378*H378</f>
        <v>0</v>
      </c>
      <c r="Q378" s="226">
        <v>0.0067999999999999996</v>
      </c>
      <c r="R378" s="226">
        <f>Q378*H378</f>
        <v>0.25159999999999999</v>
      </c>
      <c r="S378" s="226">
        <v>0</v>
      </c>
      <c r="T378" s="22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8" t="s">
        <v>208</v>
      </c>
      <c r="AT378" s="228" t="s">
        <v>395</v>
      </c>
      <c r="AU378" s="228" t="s">
        <v>85</v>
      </c>
      <c r="AY378" s="20" t="s">
        <v>151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20" t="s">
        <v>83</v>
      </c>
      <c r="BK378" s="229">
        <f>ROUND(I378*H378,2)</f>
        <v>0</v>
      </c>
      <c r="BL378" s="20" t="s">
        <v>158</v>
      </c>
      <c r="BM378" s="228" t="s">
        <v>514</v>
      </c>
    </row>
    <row r="379" s="2" customFormat="1" ht="24.15" customHeight="1">
      <c r="A379" s="41"/>
      <c r="B379" s="42"/>
      <c r="C379" s="217" t="s">
        <v>515</v>
      </c>
      <c r="D379" s="217" t="s">
        <v>153</v>
      </c>
      <c r="E379" s="218" t="s">
        <v>516</v>
      </c>
      <c r="F379" s="219" t="s">
        <v>517</v>
      </c>
      <c r="G379" s="220" t="s">
        <v>507</v>
      </c>
      <c r="H379" s="221">
        <v>2</v>
      </c>
      <c r="I379" s="222"/>
      <c r="J379" s="223">
        <f>ROUND(I379*H379,2)</f>
        <v>0</v>
      </c>
      <c r="K379" s="219" t="s">
        <v>157</v>
      </c>
      <c r="L379" s="47"/>
      <c r="M379" s="224" t="s">
        <v>19</v>
      </c>
      <c r="N379" s="225" t="s">
        <v>47</v>
      </c>
      <c r="O379" s="87"/>
      <c r="P379" s="226">
        <f>O379*H379</f>
        <v>0</v>
      </c>
      <c r="Q379" s="226">
        <v>9.0000000000000006E-05</v>
      </c>
      <c r="R379" s="226">
        <f>Q379*H379</f>
        <v>0.00018000000000000001</v>
      </c>
      <c r="S379" s="226">
        <v>0</v>
      </c>
      <c r="T379" s="227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8" t="s">
        <v>158</v>
      </c>
      <c r="AT379" s="228" t="s">
        <v>153</v>
      </c>
      <c r="AU379" s="228" t="s">
        <v>85</v>
      </c>
      <c r="AY379" s="20" t="s">
        <v>151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20" t="s">
        <v>83</v>
      </c>
      <c r="BK379" s="229">
        <f>ROUND(I379*H379,2)</f>
        <v>0</v>
      </c>
      <c r="BL379" s="20" t="s">
        <v>158</v>
      </c>
      <c r="BM379" s="228" t="s">
        <v>518</v>
      </c>
    </row>
    <row r="380" s="2" customFormat="1">
      <c r="A380" s="41"/>
      <c r="B380" s="42"/>
      <c r="C380" s="43"/>
      <c r="D380" s="230" t="s">
        <v>160</v>
      </c>
      <c r="E380" s="43"/>
      <c r="F380" s="231" t="s">
        <v>519</v>
      </c>
      <c r="G380" s="43"/>
      <c r="H380" s="43"/>
      <c r="I380" s="232"/>
      <c r="J380" s="43"/>
      <c r="K380" s="43"/>
      <c r="L380" s="47"/>
      <c r="M380" s="233"/>
      <c r="N380" s="234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160</v>
      </c>
      <c r="AU380" s="20" t="s">
        <v>85</v>
      </c>
    </row>
    <row r="381" s="13" customFormat="1">
      <c r="A381" s="13"/>
      <c r="B381" s="235"/>
      <c r="C381" s="236"/>
      <c r="D381" s="237" t="s">
        <v>162</v>
      </c>
      <c r="E381" s="238" t="s">
        <v>19</v>
      </c>
      <c r="F381" s="239" t="s">
        <v>520</v>
      </c>
      <c r="G381" s="236"/>
      <c r="H381" s="240">
        <v>2</v>
      </c>
      <c r="I381" s="241"/>
      <c r="J381" s="236"/>
      <c r="K381" s="236"/>
      <c r="L381" s="242"/>
      <c r="M381" s="243"/>
      <c r="N381" s="244"/>
      <c r="O381" s="244"/>
      <c r="P381" s="244"/>
      <c r="Q381" s="244"/>
      <c r="R381" s="244"/>
      <c r="S381" s="244"/>
      <c r="T381" s="24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6" t="s">
        <v>162</v>
      </c>
      <c r="AU381" s="246" t="s">
        <v>85</v>
      </c>
      <c r="AV381" s="13" t="s">
        <v>85</v>
      </c>
      <c r="AW381" s="13" t="s">
        <v>37</v>
      </c>
      <c r="AX381" s="13" t="s">
        <v>83</v>
      </c>
      <c r="AY381" s="246" t="s">
        <v>151</v>
      </c>
    </row>
    <row r="382" s="2" customFormat="1" ht="16.5" customHeight="1">
      <c r="A382" s="41"/>
      <c r="B382" s="42"/>
      <c r="C382" s="279" t="s">
        <v>521</v>
      </c>
      <c r="D382" s="279" t="s">
        <v>395</v>
      </c>
      <c r="E382" s="280" t="s">
        <v>522</v>
      </c>
      <c r="F382" s="281" t="s">
        <v>523</v>
      </c>
      <c r="G382" s="282" t="s">
        <v>507</v>
      </c>
      <c r="H382" s="283">
        <v>2</v>
      </c>
      <c r="I382" s="284"/>
      <c r="J382" s="285">
        <f>ROUND(I382*H382,2)</f>
        <v>0</v>
      </c>
      <c r="K382" s="281" t="s">
        <v>19</v>
      </c>
      <c r="L382" s="286"/>
      <c r="M382" s="287" t="s">
        <v>19</v>
      </c>
      <c r="N382" s="288" t="s">
        <v>47</v>
      </c>
      <c r="O382" s="87"/>
      <c r="P382" s="226">
        <f>O382*H382</f>
        <v>0</v>
      </c>
      <c r="Q382" s="226">
        <v>0.0086</v>
      </c>
      <c r="R382" s="226">
        <f>Q382*H382</f>
        <v>0.0172</v>
      </c>
      <c r="S382" s="226">
        <v>0</v>
      </c>
      <c r="T382" s="227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8" t="s">
        <v>208</v>
      </c>
      <c r="AT382" s="228" t="s">
        <v>395</v>
      </c>
      <c r="AU382" s="228" t="s">
        <v>85</v>
      </c>
      <c r="AY382" s="20" t="s">
        <v>151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20" t="s">
        <v>83</v>
      </c>
      <c r="BK382" s="229">
        <f>ROUND(I382*H382,2)</f>
        <v>0</v>
      </c>
      <c r="BL382" s="20" t="s">
        <v>158</v>
      </c>
      <c r="BM382" s="228" t="s">
        <v>524</v>
      </c>
    </row>
    <row r="383" s="2" customFormat="1" ht="24.15" customHeight="1">
      <c r="A383" s="41"/>
      <c r="B383" s="42"/>
      <c r="C383" s="217" t="s">
        <v>525</v>
      </c>
      <c r="D383" s="217" t="s">
        <v>153</v>
      </c>
      <c r="E383" s="218" t="s">
        <v>526</v>
      </c>
      <c r="F383" s="219" t="s">
        <v>527</v>
      </c>
      <c r="G383" s="220" t="s">
        <v>211</v>
      </c>
      <c r="H383" s="221">
        <v>2.2000000000000002</v>
      </c>
      <c r="I383" s="222"/>
      <c r="J383" s="223">
        <f>ROUND(I383*H383,2)</f>
        <v>0</v>
      </c>
      <c r="K383" s="219" t="s">
        <v>157</v>
      </c>
      <c r="L383" s="47"/>
      <c r="M383" s="224" t="s">
        <v>19</v>
      </c>
      <c r="N383" s="225" t="s">
        <v>47</v>
      </c>
      <c r="O383" s="87"/>
      <c r="P383" s="226">
        <f>O383*H383</f>
        <v>0</v>
      </c>
      <c r="Q383" s="226">
        <v>0</v>
      </c>
      <c r="R383" s="226">
        <f>Q383*H383</f>
        <v>0</v>
      </c>
      <c r="S383" s="226">
        <v>0</v>
      </c>
      <c r="T383" s="22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8" t="s">
        <v>158</v>
      </c>
      <c r="AT383" s="228" t="s">
        <v>153</v>
      </c>
      <c r="AU383" s="228" t="s">
        <v>85</v>
      </c>
      <c r="AY383" s="20" t="s">
        <v>151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20" t="s">
        <v>83</v>
      </c>
      <c r="BK383" s="229">
        <f>ROUND(I383*H383,2)</f>
        <v>0</v>
      </c>
      <c r="BL383" s="20" t="s">
        <v>158</v>
      </c>
      <c r="BM383" s="228" t="s">
        <v>528</v>
      </c>
    </row>
    <row r="384" s="2" customFormat="1">
      <c r="A384" s="41"/>
      <c r="B384" s="42"/>
      <c r="C384" s="43"/>
      <c r="D384" s="230" t="s">
        <v>160</v>
      </c>
      <c r="E384" s="43"/>
      <c r="F384" s="231" t="s">
        <v>529</v>
      </c>
      <c r="G384" s="43"/>
      <c r="H384" s="43"/>
      <c r="I384" s="232"/>
      <c r="J384" s="43"/>
      <c r="K384" s="43"/>
      <c r="L384" s="47"/>
      <c r="M384" s="233"/>
      <c r="N384" s="23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160</v>
      </c>
      <c r="AU384" s="20" t="s">
        <v>85</v>
      </c>
    </row>
    <row r="385" s="13" customFormat="1">
      <c r="A385" s="13"/>
      <c r="B385" s="235"/>
      <c r="C385" s="236"/>
      <c r="D385" s="237" t="s">
        <v>162</v>
      </c>
      <c r="E385" s="238" t="s">
        <v>19</v>
      </c>
      <c r="F385" s="239" t="s">
        <v>530</v>
      </c>
      <c r="G385" s="236"/>
      <c r="H385" s="240">
        <v>2.2000000000000002</v>
      </c>
      <c r="I385" s="241"/>
      <c r="J385" s="236"/>
      <c r="K385" s="236"/>
      <c r="L385" s="242"/>
      <c r="M385" s="243"/>
      <c r="N385" s="244"/>
      <c r="O385" s="244"/>
      <c r="P385" s="244"/>
      <c r="Q385" s="244"/>
      <c r="R385" s="244"/>
      <c r="S385" s="244"/>
      <c r="T385" s="24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6" t="s">
        <v>162</v>
      </c>
      <c r="AU385" s="246" t="s">
        <v>85</v>
      </c>
      <c r="AV385" s="13" t="s">
        <v>85</v>
      </c>
      <c r="AW385" s="13" t="s">
        <v>37</v>
      </c>
      <c r="AX385" s="13" t="s">
        <v>83</v>
      </c>
      <c r="AY385" s="246" t="s">
        <v>151</v>
      </c>
    </row>
    <row r="386" s="2" customFormat="1" ht="16.5" customHeight="1">
      <c r="A386" s="41"/>
      <c r="B386" s="42"/>
      <c r="C386" s="217" t="s">
        <v>531</v>
      </c>
      <c r="D386" s="217" t="s">
        <v>153</v>
      </c>
      <c r="E386" s="218" t="s">
        <v>532</v>
      </c>
      <c r="F386" s="219" t="s">
        <v>533</v>
      </c>
      <c r="G386" s="220" t="s">
        <v>193</v>
      </c>
      <c r="H386" s="221">
        <v>6.5999999999999996</v>
      </c>
      <c r="I386" s="222"/>
      <c r="J386" s="223">
        <f>ROUND(I386*H386,2)</f>
        <v>0</v>
      </c>
      <c r="K386" s="219" t="s">
        <v>157</v>
      </c>
      <c r="L386" s="47"/>
      <c r="M386" s="224" t="s">
        <v>19</v>
      </c>
      <c r="N386" s="225" t="s">
        <v>47</v>
      </c>
      <c r="O386" s="87"/>
      <c r="P386" s="226">
        <f>O386*H386</f>
        <v>0</v>
      </c>
      <c r="Q386" s="226">
        <v>0.01328</v>
      </c>
      <c r="R386" s="226">
        <f>Q386*H386</f>
        <v>0.08764799999999999</v>
      </c>
      <c r="S386" s="226">
        <v>0</v>
      </c>
      <c r="T386" s="227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8" t="s">
        <v>158</v>
      </c>
      <c r="AT386" s="228" t="s">
        <v>153</v>
      </c>
      <c r="AU386" s="228" t="s">
        <v>85</v>
      </c>
      <c r="AY386" s="20" t="s">
        <v>151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20" t="s">
        <v>83</v>
      </c>
      <c r="BK386" s="229">
        <f>ROUND(I386*H386,2)</f>
        <v>0</v>
      </c>
      <c r="BL386" s="20" t="s">
        <v>158</v>
      </c>
      <c r="BM386" s="228" t="s">
        <v>534</v>
      </c>
    </row>
    <row r="387" s="2" customFormat="1">
      <c r="A387" s="41"/>
      <c r="B387" s="42"/>
      <c r="C387" s="43"/>
      <c r="D387" s="230" t="s">
        <v>160</v>
      </c>
      <c r="E387" s="43"/>
      <c r="F387" s="231" t="s">
        <v>535</v>
      </c>
      <c r="G387" s="43"/>
      <c r="H387" s="43"/>
      <c r="I387" s="232"/>
      <c r="J387" s="43"/>
      <c r="K387" s="43"/>
      <c r="L387" s="47"/>
      <c r="M387" s="233"/>
      <c r="N387" s="23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160</v>
      </c>
      <c r="AU387" s="20" t="s">
        <v>85</v>
      </c>
    </row>
    <row r="388" s="13" customFormat="1">
      <c r="A388" s="13"/>
      <c r="B388" s="235"/>
      <c r="C388" s="236"/>
      <c r="D388" s="237" t="s">
        <v>162</v>
      </c>
      <c r="E388" s="238" t="s">
        <v>19</v>
      </c>
      <c r="F388" s="239" t="s">
        <v>536</v>
      </c>
      <c r="G388" s="236"/>
      <c r="H388" s="240">
        <v>6.5999999999999996</v>
      </c>
      <c r="I388" s="241"/>
      <c r="J388" s="236"/>
      <c r="K388" s="236"/>
      <c r="L388" s="242"/>
      <c r="M388" s="243"/>
      <c r="N388" s="244"/>
      <c r="O388" s="244"/>
      <c r="P388" s="244"/>
      <c r="Q388" s="244"/>
      <c r="R388" s="244"/>
      <c r="S388" s="244"/>
      <c r="T388" s="24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6" t="s">
        <v>162</v>
      </c>
      <c r="AU388" s="246" t="s">
        <v>85</v>
      </c>
      <c r="AV388" s="13" t="s">
        <v>85</v>
      </c>
      <c r="AW388" s="13" t="s">
        <v>37</v>
      </c>
      <c r="AX388" s="13" t="s">
        <v>83</v>
      </c>
      <c r="AY388" s="246" t="s">
        <v>151</v>
      </c>
    </row>
    <row r="389" s="2" customFormat="1" ht="16.5" customHeight="1">
      <c r="A389" s="41"/>
      <c r="B389" s="42"/>
      <c r="C389" s="217" t="s">
        <v>537</v>
      </c>
      <c r="D389" s="217" t="s">
        <v>153</v>
      </c>
      <c r="E389" s="218" t="s">
        <v>538</v>
      </c>
      <c r="F389" s="219" t="s">
        <v>539</v>
      </c>
      <c r="G389" s="220" t="s">
        <v>193</v>
      </c>
      <c r="H389" s="221">
        <v>6.5999999999999996</v>
      </c>
      <c r="I389" s="222"/>
      <c r="J389" s="223">
        <f>ROUND(I389*H389,2)</f>
        <v>0</v>
      </c>
      <c r="K389" s="219" t="s">
        <v>157</v>
      </c>
      <c r="L389" s="47"/>
      <c r="M389" s="224" t="s">
        <v>19</v>
      </c>
      <c r="N389" s="225" t="s">
        <v>47</v>
      </c>
      <c r="O389" s="87"/>
      <c r="P389" s="226">
        <f>O389*H389</f>
        <v>0</v>
      </c>
      <c r="Q389" s="226">
        <v>0</v>
      </c>
      <c r="R389" s="226">
        <f>Q389*H389</f>
        <v>0</v>
      </c>
      <c r="S389" s="226">
        <v>0</v>
      </c>
      <c r="T389" s="227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8" t="s">
        <v>158</v>
      </c>
      <c r="AT389" s="228" t="s">
        <v>153</v>
      </c>
      <c r="AU389" s="228" t="s">
        <v>85</v>
      </c>
      <c r="AY389" s="20" t="s">
        <v>151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20" t="s">
        <v>83</v>
      </c>
      <c r="BK389" s="229">
        <f>ROUND(I389*H389,2)</f>
        <v>0</v>
      </c>
      <c r="BL389" s="20" t="s">
        <v>158</v>
      </c>
      <c r="BM389" s="228" t="s">
        <v>540</v>
      </c>
    </row>
    <row r="390" s="2" customFormat="1">
      <c r="A390" s="41"/>
      <c r="B390" s="42"/>
      <c r="C390" s="43"/>
      <c r="D390" s="230" t="s">
        <v>160</v>
      </c>
      <c r="E390" s="43"/>
      <c r="F390" s="231" t="s">
        <v>541</v>
      </c>
      <c r="G390" s="43"/>
      <c r="H390" s="43"/>
      <c r="I390" s="232"/>
      <c r="J390" s="43"/>
      <c r="K390" s="43"/>
      <c r="L390" s="47"/>
      <c r="M390" s="233"/>
      <c r="N390" s="234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160</v>
      </c>
      <c r="AU390" s="20" t="s">
        <v>85</v>
      </c>
    </row>
    <row r="391" s="13" customFormat="1">
      <c r="A391" s="13"/>
      <c r="B391" s="235"/>
      <c r="C391" s="236"/>
      <c r="D391" s="237" t="s">
        <v>162</v>
      </c>
      <c r="E391" s="238" t="s">
        <v>19</v>
      </c>
      <c r="F391" s="239" t="s">
        <v>536</v>
      </c>
      <c r="G391" s="236"/>
      <c r="H391" s="240">
        <v>6.5999999999999996</v>
      </c>
      <c r="I391" s="241"/>
      <c r="J391" s="236"/>
      <c r="K391" s="236"/>
      <c r="L391" s="242"/>
      <c r="M391" s="243"/>
      <c r="N391" s="244"/>
      <c r="O391" s="244"/>
      <c r="P391" s="244"/>
      <c r="Q391" s="244"/>
      <c r="R391" s="244"/>
      <c r="S391" s="244"/>
      <c r="T391" s="24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6" t="s">
        <v>162</v>
      </c>
      <c r="AU391" s="246" t="s">
        <v>85</v>
      </c>
      <c r="AV391" s="13" t="s">
        <v>85</v>
      </c>
      <c r="AW391" s="13" t="s">
        <v>37</v>
      </c>
      <c r="AX391" s="13" t="s">
        <v>83</v>
      </c>
      <c r="AY391" s="246" t="s">
        <v>151</v>
      </c>
    </row>
    <row r="392" s="12" customFormat="1" ht="22.8" customHeight="1">
      <c r="A392" s="12"/>
      <c r="B392" s="201"/>
      <c r="C392" s="202"/>
      <c r="D392" s="203" t="s">
        <v>75</v>
      </c>
      <c r="E392" s="215" t="s">
        <v>208</v>
      </c>
      <c r="F392" s="215" t="s">
        <v>542</v>
      </c>
      <c r="G392" s="202"/>
      <c r="H392" s="202"/>
      <c r="I392" s="205"/>
      <c r="J392" s="216">
        <f>BK392</f>
        <v>0</v>
      </c>
      <c r="K392" s="202"/>
      <c r="L392" s="207"/>
      <c r="M392" s="208"/>
      <c r="N392" s="209"/>
      <c r="O392" s="209"/>
      <c r="P392" s="210">
        <f>SUM(P393:P611)</f>
        <v>0</v>
      </c>
      <c r="Q392" s="209"/>
      <c r="R392" s="210">
        <f>SUM(R393:R611)</f>
        <v>22.160531149999997</v>
      </c>
      <c r="S392" s="209"/>
      <c r="T392" s="211">
        <f>SUM(T393:T611)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2" t="s">
        <v>83</v>
      </c>
      <c r="AT392" s="213" t="s">
        <v>75</v>
      </c>
      <c r="AU392" s="213" t="s">
        <v>83</v>
      </c>
      <c r="AY392" s="212" t="s">
        <v>151</v>
      </c>
      <c r="BK392" s="214">
        <f>SUM(BK393:BK611)</f>
        <v>0</v>
      </c>
    </row>
    <row r="393" s="2" customFormat="1" ht="16.5" customHeight="1">
      <c r="A393" s="41"/>
      <c r="B393" s="42"/>
      <c r="C393" s="217" t="s">
        <v>543</v>
      </c>
      <c r="D393" s="217" t="s">
        <v>153</v>
      </c>
      <c r="E393" s="218" t="s">
        <v>544</v>
      </c>
      <c r="F393" s="219" t="s">
        <v>545</v>
      </c>
      <c r="G393" s="220" t="s">
        <v>507</v>
      </c>
      <c r="H393" s="221">
        <v>1</v>
      </c>
      <c r="I393" s="222"/>
      <c r="J393" s="223">
        <f>ROUND(I393*H393,2)</f>
        <v>0</v>
      </c>
      <c r="K393" s="219" t="s">
        <v>157</v>
      </c>
      <c r="L393" s="47"/>
      <c r="M393" s="224" t="s">
        <v>19</v>
      </c>
      <c r="N393" s="225" t="s">
        <v>47</v>
      </c>
      <c r="O393" s="87"/>
      <c r="P393" s="226">
        <f>O393*H393</f>
        <v>0</v>
      </c>
      <c r="Q393" s="226">
        <v>0</v>
      </c>
      <c r="R393" s="226">
        <f>Q393*H393</f>
        <v>0</v>
      </c>
      <c r="S393" s="226">
        <v>0</v>
      </c>
      <c r="T393" s="227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8" t="s">
        <v>158</v>
      </c>
      <c r="AT393" s="228" t="s">
        <v>153</v>
      </c>
      <c r="AU393" s="228" t="s">
        <v>85</v>
      </c>
      <c r="AY393" s="20" t="s">
        <v>151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20" t="s">
        <v>83</v>
      </c>
      <c r="BK393" s="229">
        <f>ROUND(I393*H393,2)</f>
        <v>0</v>
      </c>
      <c r="BL393" s="20" t="s">
        <v>158</v>
      </c>
      <c r="BM393" s="228" t="s">
        <v>546</v>
      </c>
    </row>
    <row r="394" s="2" customFormat="1">
      <c r="A394" s="41"/>
      <c r="B394" s="42"/>
      <c r="C394" s="43"/>
      <c r="D394" s="230" t="s">
        <v>160</v>
      </c>
      <c r="E394" s="43"/>
      <c r="F394" s="231" t="s">
        <v>547</v>
      </c>
      <c r="G394" s="43"/>
      <c r="H394" s="43"/>
      <c r="I394" s="232"/>
      <c r="J394" s="43"/>
      <c r="K394" s="43"/>
      <c r="L394" s="47"/>
      <c r="M394" s="233"/>
      <c r="N394" s="234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160</v>
      </c>
      <c r="AU394" s="20" t="s">
        <v>85</v>
      </c>
    </row>
    <row r="395" s="13" customFormat="1">
      <c r="A395" s="13"/>
      <c r="B395" s="235"/>
      <c r="C395" s="236"/>
      <c r="D395" s="237" t="s">
        <v>162</v>
      </c>
      <c r="E395" s="238" t="s">
        <v>19</v>
      </c>
      <c r="F395" s="239" t="s">
        <v>548</v>
      </c>
      <c r="G395" s="236"/>
      <c r="H395" s="240">
        <v>1</v>
      </c>
      <c r="I395" s="241"/>
      <c r="J395" s="236"/>
      <c r="K395" s="236"/>
      <c r="L395" s="242"/>
      <c r="M395" s="243"/>
      <c r="N395" s="244"/>
      <c r="O395" s="244"/>
      <c r="P395" s="244"/>
      <c r="Q395" s="244"/>
      <c r="R395" s="244"/>
      <c r="S395" s="244"/>
      <c r="T395" s="24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6" t="s">
        <v>162</v>
      </c>
      <c r="AU395" s="246" t="s">
        <v>85</v>
      </c>
      <c r="AV395" s="13" t="s">
        <v>85</v>
      </c>
      <c r="AW395" s="13" t="s">
        <v>37</v>
      </c>
      <c r="AX395" s="13" t="s">
        <v>83</v>
      </c>
      <c r="AY395" s="246" t="s">
        <v>151</v>
      </c>
    </row>
    <row r="396" s="2" customFormat="1" ht="37.8" customHeight="1">
      <c r="A396" s="41"/>
      <c r="B396" s="42"/>
      <c r="C396" s="217" t="s">
        <v>549</v>
      </c>
      <c r="D396" s="217" t="s">
        <v>153</v>
      </c>
      <c r="E396" s="218" t="s">
        <v>550</v>
      </c>
      <c r="F396" s="219" t="s">
        <v>551</v>
      </c>
      <c r="G396" s="220" t="s">
        <v>507</v>
      </c>
      <c r="H396" s="221">
        <v>3</v>
      </c>
      <c r="I396" s="222"/>
      <c r="J396" s="223">
        <f>ROUND(I396*H396,2)</f>
        <v>0</v>
      </c>
      <c r="K396" s="219" t="s">
        <v>19</v>
      </c>
      <c r="L396" s="47"/>
      <c r="M396" s="224" t="s">
        <v>19</v>
      </c>
      <c r="N396" s="225" t="s">
        <v>47</v>
      </c>
      <c r="O396" s="87"/>
      <c r="P396" s="226">
        <f>O396*H396</f>
        <v>0</v>
      </c>
      <c r="Q396" s="226">
        <v>0.002</v>
      </c>
      <c r="R396" s="226">
        <f>Q396*H396</f>
        <v>0.0060000000000000001</v>
      </c>
      <c r="S396" s="226">
        <v>0</v>
      </c>
      <c r="T396" s="227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8" t="s">
        <v>158</v>
      </c>
      <c r="AT396" s="228" t="s">
        <v>153</v>
      </c>
      <c r="AU396" s="228" t="s">
        <v>85</v>
      </c>
      <c r="AY396" s="20" t="s">
        <v>151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20" t="s">
        <v>83</v>
      </c>
      <c r="BK396" s="229">
        <f>ROUND(I396*H396,2)</f>
        <v>0</v>
      </c>
      <c r="BL396" s="20" t="s">
        <v>158</v>
      </c>
      <c r="BM396" s="228" t="s">
        <v>552</v>
      </c>
    </row>
    <row r="397" s="13" customFormat="1">
      <c r="A397" s="13"/>
      <c r="B397" s="235"/>
      <c r="C397" s="236"/>
      <c r="D397" s="237" t="s">
        <v>162</v>
      </c>
      <c r="E397" s="238" t="s">
        <v>19</v>
      </c>
      <c r="F397" s="239" t="s">
        <v>553</v>
      </c>
      <c r="G397" s="236"/>
      <c r="H397" s="240">
        <v>3</v>
      </c>
      <c r="I397" s="241"/>
      <c r="J397" s="236"/>
      <c r="K397" s="236"/>
      <c r="L397" s="242"/>
      <c r="M397" s="243"/>
      <c r="N397" s="244"/>
      <c r="O397" s="244"/>
      <c r="P397" s="244"/>
      <c r="Q397" s="244"/>
      <c r="R397" s="244"/>
      <c r="S397" s="244"/>
      <c r="T397" s="24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6" t="s">
        <v>162</v>
      </c>
      <c r="AU397" s="246" t="s">
        <v>85</v>
      </c>
      <c r="AV397" s="13" t="s">
        <v>85</v>
      </c>
      <c r="AW397" s="13" t="s">
        <v>37</v>
      </c>
      <c r="AX397" s="13" t="s">
        <v>83</v>
      </c>
      <c r="AY397" s="246" t="s">
        <v>151</v>
      </c>
    </row>
    <row r="398" s="2" customFormat="1" ht="37.8" customHeight="1">
      <c r="A398" s="41"/>
      <c r="B398" s="42"/>
      <c r="C398" s="217" t="s">
        <v>554</v>
      </c>
      <c r="D398" s="217" t="s">
        <v>153</v>
      </c>
      <c r="E398" s="218" t="s">
        <v>555</v>
      </c>
      <c r="F398" s="219" t="s">
        <v>556</v>
      </c>
      <c r="G398" s="220" t="s">
        <v>507</v>
      </c>
      <c r="H398" s="221">
        <v>1</v>
      </c>
      <c r="I398" s="222"/>
      <c r="J398" s="223">
        <f>ROUND(I398*H398,2)</f>
        <v>0</v>
      </c>
      <c r="K398" s="219" t="s">
        <v>19</v>
      </c>
      <c r="L398" s="47"/>
      <c r="M398" s="224" t="s">
        <v>19</v>
      </c>
      <c r="N398" s="225" t="s">
        <v>47</v>
      </c>
      <c r="O398" s="87"/>
      <c r="P398" s="226">
        <f>O398*H398</f>
        <v>0</v>
      </c>
      <c r="Q398" s="226">
        <v>0.0030000000000000001</v>
      </c>
      <c r="R398" s="226">
        <f>Q398*H398</f>
        <v>0.0030000000000000001</v>
      </c>
      <c r="S398" s="226">
        <v>0</v>
      </c>
      <c r="T398" s="22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8" t="s">
        <v>158</v>
      </c>
      <c r="AT398" s="228" t="s">
        <v>153</v>
      </c>
      <c r="AU398" s="228" t="s">
        <v>85</v>
      </c>
      <c r="AY398" s="20" t="s">
        <v>151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20" t="s">
        <v>83</v>
      </c>
      <c r="BK398" s="229">
        <f>ROUND(I398*H398,2)</f>
        <v>0</v>
      </c>
      <c r="BL398" s="20" t="s">
        <v>158</v>
      </c>
      <c r="BM398" s="228" t="s">
        <v>557</v>
      </c>
    </row>
    <row r="399" s="13" customFormat="1">
      <c r="A399" s="13"/>
      <c r="B399" s="235"/>
      <c r="C399" s="236"/>
      <c r="D399" s="237" t="s">
        <v>162</v>
      </c>
      <c r="E399" s="238" t="s">
        <v>19</v>
      </c>
      <c r="F399" s="239" t="s">
        <v>548</v>
      </c>
      <c r="G399" s="236"/>
      <c r="H399" s="240">
        <v>1</v>
      </c>
      <c r="I399" s="241"/>
      <c r="J399" s="236"/>
      <c r="K399" s="236"/>
      <c r="L399" s="242"/>
      <c r="M399" s="243"/>
      <c r="N399" s="244"/>
      <c r="O399" s="244"/>
      <c r="P399" s="244"/>
      <c r="Q399" s="244"/>
      <c r="R399" s="244"/>
      <c r="S399" s="244"/>
      <c r="T399" s="24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6" t="s">
        <v>162</v>
      </c>
      <c r="AU399" s="246" t="s">
        <v>85</v>
      </c>
      <c r="AV399" s="13" t="s">
        <v>85</v>
      </c>
      <c r="AW399" s="13" t="s">
        <v>37</v>
      </c>
      <c r="AX399" s="13" t="s">
        <v>83</v>
      </c>
      <c r="AY399" s="246" t="s">
        <v>151</v>
      </c>
    </row>
    <row r="400" s="2" customFormat="1" ht="37.8" customHeight="1">
      <c r="A400" s="41"/>
      <c r="B400" s="42"/>
      <c r="C400" s="217" t="s">
        <v>558</v>
      </c>
      <c r="D400" s="217" t="s">
        <v>153</v>
      </c>
      <c r="E400" s="218" t="s">
        <v>559</v>
      </c>
      <c r="F400" s="219" t="s">
        <v>560</v>
      </c>
      <c r="G400" s="220" t="s">
        <v>507</v>
      </c>
      <c r="H400" s="221">
        <v>1</v>
      </c>
      <c r="I400" s="222"/>
      <c r="J400" s="223">
        <f>ROUND(I400*H400,2)</f>
        <v>0</v>
      </c>
      <c r="K400" s="219" t="s">
        <v>19</v>
      </c>
      <c r="L400" s="47"/>
      <c r="M400" s="224" t="s">
        <v>19</v>
      </c>
      <c r="N400" s="225" t="s">
        <v>47</v>
      </c>
      <c r="O400" s="87"/>
      <c r="P400" s="226">
        <f>O400*H400</f>
        <v>0</v>
      </c>
      <c r="Q400" s="226">
        <v>0.0040000000000000001</v>
      </c>
      <c r="R400" s="226">
        <f>Q400*H400</f>
        <v>0.0040000000000000001</v>
      </c>
      <c r="S400" s="226">
        <v>0</v>
      </c>
      <c r="T400" s="22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8" t="s">
        <v>158</v>
      </c>
      <c r="AT400" s="228" t="s">
        <v>153</v>
      </c>
      <c r="AU400" s="228" t="s">
        <v>85</v>
      </c>
      <c r="AY400" s="20" t="s">
        <v>151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20" t="s">
        <v>83</v>
      </c>
      <c r="BK400" s="229">
        <f>ROUND(I400*H400,2)</f>
        <v>0</v>
      </c>
      <c r="BL400" s="20" t="s">
        <v>158</v>
      </c>
      <c r="BM400" s="228" t="s">
        <v>561</v>
      </c>
    </row>
    <row r="401" s="13" customFormat="1">
      <c r="A401" s="13"/>
      <c r="B401" s="235"/>
      <c r="C401" s="236"/>
      <c r="D401" s="237" t="s">
        <v>162</v>
      </c>
      <c r="E401" s="238" t="s">
        <v>19</v>
      </c>
      <c r="F401" s="239" t="s">
        <v>548</v>
      </c>
      <c r="G401" s="236"/>
      <c r="H401" s="240">
        <v>1</v>
      </c>
      <c r="I401" s="241"/>
      <c r="J401" s="236"/>
      <c r="K401" s="236"/>
      <c r="L401" s="242"/>
      <c r="M401" s="243"/>
      <c r="N401" s="244"/>
      <c r="O401" s="244"/>
      <c r="P401" s="244"/>
      <c r="Q401" s="244"/>
      <c r="R401" s="244"/>
      <c r="S401" s="244"/>
      <c r="T401" s="24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6" t="s">
        <v>162</v>
      </c>
      <c r="AU401" s="246" t="s">
        <v>85</v>
      </c>
      <c r="AV401" s="13" t="s">
        <v>85</v>
      </c>
      <c r="AW401" s="13" t="s">
        <v>37</v>
      </c>
      <c r="AX401" s="13" t="s">
        <v>83</v>
      </c>
      <c r="AY401" s="246" t="s">
        <v>151</v>
      </c>
    </row>
    <row r="402" s="2" customFormat="1" ht="37.8" customHeight="1">
      <c r="A402" s="41"/>
      <c r="B402" s="42"/>
      <c r="C402" s="217" t="s">
        <v>562</v>
      </c>
      <c r="D402" s="217" t="s">
        <v>153</v>
      </c>
      <c r="E402" s="218" t="s">
        <v>563</v>
      </c>
      <c r="F402" s="219" t="s">
        <v>564</v>
      </c>
      <c r="G402" s="220" t="s">
        <v>507</v>
      </c>
      <c r="H402" s="221">
        <v>1</v>
      </c>
      <c r="I402" s="222"/>
      <c r="J402" s="223">
        <f>ROUND(I402*H402,2)</f>
        <v>0</v>
      </c>
      <c r="K402" s="219" t="s">
        <v>19</v>
      </c>
      <c r="L402" s="47"/>
      <c r="M402" s="224" t="s">
        <v>19</v>
      </c>
      <c r="N402" s="225" t="s">
        <v>47</v>
      </c>
      <c r="O402" s="87"/>
      <c r="P402" s="226">
        <f>O402*H402</f>
        <v>0</v>
      </c>
      <c r="Q402" s="226">
        <v>0.002</v>
      </c>
      <c r="R402" s="226">
        <f>Q402*H402</f>
        <v>0.002</v>
      </c>
      <c r="S402" s="226">
        <v>0</v>
      </c>
      <c r="T402" s="22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8" t="s">
        <v>158</v>
      </c>
      <c r="AT402" s="228" t="s">
        <v>153</v>
      </c>
      <c r="AU402" s="228" t="s">
        <v>85</v>
      </c>
      <c r="AY402" s="20" t="s">
        <v>151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20" t="s">
        <v>83</v>
      </c>
      <c r="BK402" s="229">
        <f>ROUND(I402*H402,2)</f>
        <v>0</v>
      </c>
      <c r="BL402" s="20" t="s">
        <v>158</v>
      </c>
      <c r="BM402" s="228" t="s">
        <v>565</v>
      </c>
    </row>
    <row r="403" s="13" customFormat="1">
      <c r="A403" s="13"/>
      <c r="B403" s="235"/>
      <c r="C403" s="236"/>
      <c r="D403" s="237" t="s">
        <v>162</v>
      </c>
      <c r="E403" s="238" t="s">
        <v>19</v>
      </c>
      <c r="F403" s="239" t="s">
        <v>566</v>
      </c>
      <c r="G403" s="236"/>
      <c r="H403" s="240">
        <v>1</v>
      </c>
      <c r="I403" s="241"/>
      <c r="J403" s="236"/>
      <c r="K403" s="236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162</v>
      </c>
      <c r="AU403" s="246" t="s">
        <v>85</v>
      </c>
      <c r="AV403" s="13" t="s">
        <v>85</v>
      </c>
      <c r="AW403" s="13" t="s">
        <v>37</v>
      </c>
      <c r="AX403" s="13" t="s">
        <v>83</v>
      </c>
      <c r="AY403" s="246" t="s">
        <v>151</v>
      </c>
    </row>
    <row r="404" s="2" customFormat="1" ht="24.15" customHeight="1">
      <c r="A404" s="41"/>
      <c r="B404" s="42"/>
      <c r="C404" s="217" t="s">
        <v>567</v>
      </c>
      <c r="D404" s="217" t="s">
        <v>153</v>
      </c>
      <c r="E404" s="218" t="s">
        <v>568</v>
      </c>
      <c r="F404" s="219" t="s">
        <v>569</v>
      </c>
      <c r="G404" s="220" t="s">
        <v>507</v>
      </c>
      <c r="H404" s="221">
        <v>5</v>
      </c>
      <c r="I404" s="222"/>
      <c r="J404" s="223">
        <f>ROUND(I404*H404,2)</f>
        <v>0</v>
      </c>
      <c r="K404" s="219" t="s">
        <v>157</v>
      </c>
      <c r="L404" s="47"/>
      <c r="M404" s="224" t="s">
        <v>19</v>
      </c>
      <c r="N404" s="225" t="s">
        <v>47</v>
      </c>
      <c r="O404" s="87"/>
      <c r="P404" s="226">
        <f>O404*H404</f>
        <v>0</v>
      </c>
      <c r="Q404" s="226">
        <v>0.00167</v>
      </c>
      <c r="R404" s="226">
        <f>Q404*H404</f>
        <v>0.0083499999999999998</v>
      </c>
      <c r="S404" s="226">
        <v>0</v>
      </c>
      <c r="T404" s="227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8" t="s">
        <v>158</v>
      </c>
      <c r="AT404" s="228" t="s">
        <v>153</v>
      </c>
      <c r="AU404" s="228" t="s">
        <v>85</v>
      </c>
      <c r="AY404" s="20" t="s">
        <v>151</v>
      </c>
      <c r="BE404" s="229">
        <f>IF(N404="základní",J404,0)</f>
        <v>0</v>
      </c>
      <c r="BF404" s="229">
        <f>IF(N404="snížená",J404,0)</f>
        <v>0</v>
      </c>
      <c r="BG404" s="229">
        <f>IF(N404="zákl. přenesená",J404,0)</f>
        <v>0</v>
      </c>
      <c r="BH404" s="229">
        <f>IF(N404="sníž. přenesená",J404,0)</f>
        <v>0</v>
      </c>
      <c r="BI404" s="229">
        <f>IF(N404="nulová",J404,0)</f>
        <v>0</v>
      </c>
      <c r="BJ404" s="20" t="s">
        <v>83</v>
      </c>
      <c r="BK404" s="229">
        <f>ROUND(I404*H404,2)</f>
        <v>0</v>
      </c>
      <c r="BL404" s="20" t="s">
        <v>158</v>
      </c>
      <c r="BM404" s="228" t="s">
        <v>570</v>
      </c>
    </row>
    <row r="405" s="2" customFormat="1">
      <c r="A405" s="41"/>
      <c r="B405" s="42"/>
      <c r="C405" s="43"/>
      <c r="D405" s="230" t="s">
        <v>160</v>
      </c>
      <c r="E405" s="43"/>
      <c r="F405" s="231" t="s">
        <v>571</v>
      </c>
      <c r="G405" s="43"/>
      <c r="H405" s="43"/>
      <c r="I405" s="232"/>
      <c r="J405" s="43"/>
      <c r="K405" s="43"/>
      <c r="L405" s="47"/>
      <c r="M405" s="233"/>
      <c r="N405" s="234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160</v>
      </c>
      <c r="AU405" s="20" t="s">
        <v>85</v>
      </c>
    </row>
    <row r="406" s="13" customFormat="1">
      <c r="A406" s="13"/>
      <c r="B406" s="235"/>
      <c r="C406" s="236"/>
      <c r="D406" s="237" t="s">
        <v>162</v>
      </c>
      <c r="E406" s="238" t="s">
        <v>19</v>
      </c>
      <c r="F406" s="239" t="s">
        <v>572</v>
      </c>
      <c r="G406" s="236"/>
      <c r="H406" s="240">
        <v>5</v>
      </c>
      <c r="I406" s="241"/>
      <c r="J406" s="236"/>
      <c r="K406" s="236"/>
      <c r="L406" s="242"/>
      <c r="M406" s="243"/>
      <c r="N406" s="244"/>
      <c r="O406" s="244"/>
      <c r="P406" s="244"/>
      <c r="Q406" s="244"/>
      <c r="R406" s="244"/>
      <c r="S406" s="244"/>
      <c r="T406" s="24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6" t="s">
        <v>162</v>
      </c>
      <c r="AU406" s="246" t="s">
        <v>85</v>
      </c>
      <c r="AV406" s="13" t="s">
        <v>85</v>
      </c>
      <c r="AW406" s="13" t="s">
        <v>37</v>
      </c>
      <c r="AX406" s="13" t="s">
        <v>83</v>
      </c>
      <c r="AY406" s="246" t="s">
        <v>151</v>
      </c>
    </row>
    <row r="407" s="2" customFormat="1" ht="16.5" customHeight="1">
      <c r="A407" s="41"/>
      <c r="B407" s="42"/>
      <c r="C407" s="279" t="s">
        <v>573</v>
      </c>
      <c r="D407" s="279" t="s">
        <v>395</v>
      </c>
      <c r="E407" s="280" t="s">
        <v>574</v>
      </c>
      <c r="F407" s="281" t="s">
        <v>575</v>
      </c>
      <c r="G407" s="282" t="s">
        <v>507</v>
      </c>
      <c r="H407" s="283">
        <v>5</v>
      </c>
      <c r="I407" s="284"/>
      <c r="J407" s="285">
        <f>ROUND(I407*H407,2)</f>
        <v>0</v>
      </c>
      <c r="K407" s="281" t="s">
        <v>157</v>
      </c>
      <c r="L407" s="286"/>
      <c r="M407" s="287" t="s">
        <v>19</v>
      </c>
      <c r="N407" s="288" t="s">
        <v>47</v>
      </c>
      <c r="O407" s="87"/>
      <c r="P407" s="226">
        <f>O407*H407</f>
        <v>0</v>
      </c>
      <c r="Q407" s="226">
        <v>0.0109</v>
      </c>
      <c r="R407" s="226">
        <f>Q407*H407</f>
        <v>0.0545</v>
      </c>
      <c r="S407" s="226">
        <v>0</v>
      </c>
      <c r="T407" s="227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8" t="s">
        <v>208</v>
      </c>
      <c r="AT407" s="228" t="s">
        <v>395</v>
      </c>
      <c r="AU407" s="228" t="s">
        <v>85</v>
      </c>
      <c r="AY407" s="20" t="s">
        <v>151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20" t="s">
        <v>83</v>
      </c>
      <c r="BK407" s="229">
        <f>ROUND(I407*H407,2)</f>
        <v>0</v>
      </c>
      <c r="BL407" s="20" t="s">
        <v>158</v>
      </c>
      <c r="BM407" s="228" t="s">
        <v>576</v>
      </c>
    </row>
    <row r="408" s="2" customFormat="1" ht="24.15" customHeight="1">
      <c r="A408" s="41"/>
      <c r="B408" s="42"/>
      <c r="C408" s="217" t="s">
        <v>577</v>
      </c>
      <c r="D408" s="217" t="s">
        <v>153</v>
      </c>
      <c r="E408" s="218" t="s">
        <v>578</v>
      </c>
      <c r="F408" s="219" t="s">
        <v>579</v>
      </c>
      <c r="G408" s="220" t="s">
        <v>507</v>
      </c>
      <c r="H408" s="221">
        <v>6</v>
      </c>
      <c r="I408" s="222"/>
      <c r="J408" s="223">
        <f>ROUND(I408*H408,2)</f>
        <v>0</v>
      </c>
      <c r="K408" s="219" t="s">
        <v>157</v>
      </c>
      <c r="L408" s="47"/>
      <c r="M408" s="224" t="s">
        <v>19</v>
      </c>
      <c r="N408" s="225" t="s">
        <v>47</v>
      </c>
      <c r="O408" s="87"/>
      <c r="P408" s="226">
        <f>O408*H408</f>
        <v>0</v>
      </c>
      <c r="Q408" s="226">
        <v>0.00167</v>
      </c>
      <c r="R408" s="226">
        <f>Q408*H408</f>
        <v>0.010020000000000001</v>
      </c>
      <c r="S408" s="226">
        <v>0</v>
      </c>
      <c r="T408" s="227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8" t="s">
        <v>158</v>
      </c>
      <c r="AT408" s="228" t="s">
        <v>153</v>
      </c>
      <c r="AU408" s="228" t="s">
        <v>85</v>
      </c>
      <c r="AY408" s="20" t="s">
        <v>151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20" t="s">
        <v>83</v>
      </c>
      <c r="BK408" s="229">
        <f>ROUND(I408*H408,2)</f>
        <v>0</v>
      </c>
      <c r="BL408" s="20" t="s">
        <v>158</v>
      </c>
      <c r="BM408" s="228" t="s">
        <v>580</v>
      </c>
    </row>
    <row r="409" s="2" customFormat="1">
      <c r="A409" s="41"/>
      <c r="B409" s="42"/>
      <c r="C409" s="43"/>
      <c r="D409" s="230" t="s">
        <v>160</v>
      </c>
      <c r="E409" s="43"/>
      <c r="F409" s="231" t="s">
        <v>581</v>
      </c>
      <c r="G409" s="43"/>
      <c r="H409" s="43"/>
      <c r="I409" s="232"/>
      <c r="J409" s="43"/>
      <c r="K409" s="43"/>
      <c r="L409" s="47"/>
      <c r="M409" s="233"/>
      <c r="N409" s="234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160</v>
      </c>
      <c r="AU409" s="20" t="s">
        <v>85</v>
      </c>
    </row>
    <row r="410" s="13" customFormat="1">
      <c r="A410" s="13"/>
      <c r="B410" s="235"/>
      <c r="C410" s="236"/>
      <c r="D410" s="237" t="s">
        <v>162</v>
      </c>
      <c r="E410" s="238" t="s">
        <v>19</v>
      </c>
      <c r="F410" s="239" t="s">
        <v>582</v>
      </c>
      <c r="G410" s="236"/>
      <c r="H410" s="240">
        <v>6</v>
      </c>
      <c r="I410" s="241"/>
      <c r="J410" s="236"/>
      <c r="K410" s="236"/>
      <c r="L410" s="242"/>
      <c r="M410" s="243"/>
      <c r="N410" s="244"/>
      <c r="O410" s="244"/>
      <c r="P410" s="244"/>
      <c r="Q410" s="244"/>
      <c r="R410" s="244"/>
      <c r="S410" s="244"/>
      <c r="T410" s="24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6" t="s">
        <v>162</v>
      </c>
      <c r="AU410" s="246" t="s">
        <v>85</v>
      </c>
      <c r="AV410" s="13" t="s">
        <v>85</v>
      </c>
      <c r="AW410" s="13" t="s">
        <v>37</v>
      </c>
      <c r="AX410" s="13" t="s">
        <v>83</v>
      </c>
      <c r="AY410" s="246" t="s">
        <v>151</v>
      </c>
    </row>
    <row r="411" s="2" customFormat="1" ht="16.5" customHeight="1">
      <c r="A411" s="41"/>
      <c r="B411" s="42"/>
      <c r="C411" s="279" t="s">
        <v>583</v>
      </c>
      <c r="D411" s="279" t="s">
        <v>395</v>
      </c>
      <c r="E411" s="280" t="s">
        <v>584</v>
      </c>
      <c r="F411" s="281" t="s">
        <v>585</v>
      </c>
      <c r="G411" s="282" t="s">
        <v>507</v>
      </c>
      <c r="H411" s="283">
        <v>6</v>
      </c>
      <c r="I411" s="284"/>
      <c r="J411" s="285">
        <f>ROUND(I411*H411,2)</f>
        <v>0</v>
      </c>
      <c r="K411" s="281" t="s">
        <v>157</v>
      </c>
      <c r="L411" s="286"/>
      <c r="M411" s="287" t="s">
        <v>19</v>
      </c>
      <c r="N411" s="288" t="s">
        <v>47</v>
      </c>
      <c r="O411" s="87"/>
      <c r="P411" s="226">
        <f>O411*H411</f>
        <v>0</v>
      </c>
      <c r="Q411" s="226">
        <v>0.016</v>
      </c>
      <c r="R411" s="226">
        <f>Q411*H411</f>
        <v>0.096000000000000002</v>
      </c>
      <c r="S411" s="226">
        <v>0</v>
      </c>
      <c r="T411" s="227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8" t="s">
        <v>208</v>
      </c>
      <c r="AT411" s="228" t="s">
        <v>395</v>
      </c>
      <c r="AU411" s="228" t="s">
        <v>85</v>
      </c>
      <c r="AY411" s="20" t="s">
        <v>151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20" t="s">
        <v>83</v>
      </c>
      <c r="BK411" s="229">
        <f>ROUND(I411*H411,2)</f>
        <v>0</v>
      </c>
      <c r="BL411" s="20" t="s">
        <v>158</v>
      </c>
      <c r="BM411" s="228" t="s">
        <v>586</v>
      </c>
    </row>
    <row r="412" s="2" customFormat="1" ht="24.15" customHeight="1">
      <c r="A412" s="41"/>
      <c r="B412" s="42"/>
      <c r="C412" s="217" t="s">
        <v>587</v>
      </c>
      <c r="D412" s="217" t="s">
        <v>153</v>
      </c>
      <c r="E412" s="218" t="s">
        <v>588</v>
      </c>
      <c r="F412" s="219" t="s">
        <v>589</v>
      </c>
      <c r="G412" s="220" t="s">
        <v>507</v>
      </c>
      <c r="H412" s="221">
        <v>6</v>
      </c>
      <c r="I412" s="222"/>
      <c r="J412" s="223">
        <f>ROUND(I412*H412,2)</f>
        <v>0</v>
      </c>
      <c r="K412" s="219" t="s">
        <v>157</v>
      </c>
      <c r="L412" s="47"/>
      <c r="M412" s="224" t="s">
        <v>19</v>
      </c>
      <c r="N412" s="225" t="s">
        <v>47</v>
      </c>
      <c r="O412" s="87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8" t="s">
        <v>158</v>
      </c>
      <c r="AT412" s="228" t="s">
        <v>153</v>
      </c>
      <c r="AU412" s="228" t="s">
        <v>85</v>
      </c>
      <c r="AY412" s="20" t="s">
        <v>151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20" t="s">
        <v>83</v>
      </c>
      <c r="BK412" s="229">
        <f>ROUND(I412*H412,2)</f>
        <v>0</v>
      </c>
      <c r="BL412" s="20" t="s">
        <v>158</v>
      </c>
      <c r="BM412" s="228" t="s">
        <v>590</v>
      </c>
    </row>
    <row r="413" s="2" customFormat="1">
      <c r="A413" s="41"/>
      <c r="B413" s="42"/>
      <c r="C413" s="43"/>
      <c r="D413" s="230" t="s">
        <v>160</v>
      </c>
      <c r="E413" s="43"/>
      <c r="F413" s="231" t="s">
        <v>591</v>
      </c>
      <c r="G413" s="43"/>
      <c r="H413" s="43"/>
      <c r="I413" s="232"/>
      <c r="J413" s="43"/>
      <c r="K413" s="43"/>
      <c r="L413" s="47"/>
      <c r="M413" s="233"/>
      <c r="N413" s="23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160</v>
      </c>
      <c r="AU413" s="20" t="s">
        <v>85</v>
      </c>
    </row>
    <row r="414" s="13" customFormat="1">
      <c r="A414" s="13"/>
      <c r="B414" s="235"/>
      <c r="C414" s="236"/>
      <c r="D414" s="237" t="s">
        <v>162</v>
      </c>
      <c r="E414" s="238" t="s">
        <v>19</v>
      </c>
      <c r="F414" s="239" t="s">
        <v>582</v>
      </c>
      <c r="G414" s="236"/>
      <c r="H414" s="240">
        <v>6</v>
      </c>
      <c r="I414" s="241"/>
      <c r="J414" s="236"/>
      <c r="K414" s="236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162</v>
      </c>
      <c r="AU414" s="246" t="s">
        <v>85</v>
      </c>
      <c r="AV414" s="13" t="s">
        <v>85</v>
      </c>
      <c r="AW414" s="13" t="s">
        <v>37</v>
      </c>
      <c r="AX414" s="13" t="s">
        <v>83</v>
      </c>
      <c r="AY414" s="246" t="s">
        <v>151</v>
      </c>
    </row>
    <row r="415" s="2" customFormat="1" ht="16.5" customHeight="1">
      <c r="A415" s="41"/>
      <c r="B415" s="42"/>
      <c r="C415" s="279" t="s">
        <v>592</v>
      </c>
      <c r="D415" s="279" t="s">
        <v>395</v>
      </c>
      <c r="E415" s="280" t="s">
        <v>593</v>
      </c>
      <c r="F415" s="281" t="s">
        <v>594</v>
      </c>
      <c r="G415" s="282" t="s">
        <v>507</v>
      </c>
      <c r="H415" s="283">
        <v>6</v>
      </c>
      <c r="I415" s="284"/>
      <c r="J415" s="285">
        <f>ROUND(I415*H415,2)</f>
        <v>0</v>
      </c>
      <c r="K415" s="281" t="s">
        <v>157</v>
      </c>
      <c r="L415" s="286"/>
      <c r="M415" s="287" t="s">
        <v>19</v>
      </c>
      <c r="N415" s="288" t="s">
        <v>47</v>
      </c>
      <c r="O415" s="87"/>
      <c r="P415" s="226">
        <f>O415*H415</f>
        <v>0</v>
      </c>
      <c r="Q415" s="226">
        <v>0.0149</v>
      </c>
      <c r="R415" s="226">
        <f>Q415*H415</f>
        <v>0.089400000000000007</v>
      </c>
      <c r="S415" s="226">
        <v>0</v>
      </c>
      <c r="T415" s="22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8" t="s">
        <v>208</v>
      </c>
      <c r="AT415" s="228" t="s">
        <v>395</v>
      </c>
      <c r="AU415" s="228" t="s">
        <v>85</v>
      </c>
      <c r="AY415" s="20" t="s">
        <v>151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20" t="s">
        <v>83</v>
      </c>
      <c r="BK415" s="229">
        <f>ROUND(I415*H415,2)</f>
        <v>0</v>
      </c>
      <c r="BL415" s="20" t="s">
        <v>158</v>
      </c>
      <c r="BM415" s="228" t="s">
        <v>595</v>
      </c>
    </row>
    <row r="416" s="2" customFormat="1" ht="24.15" customHeight="1">
      <c r="A416" s="41"/>
      <c r="B416" s="42"/>
      <c r="C416" s="217" t="s">
        <v>596</v>
      </c>
      <c r="D416" s="217" t="s">
        <v>153</v>
      </c>
      <c r="E416" s="218" t="s">
        <v>597</v>
      </c>
      <c r="F416" s="219" t="s">
        <v>598</v>
      </c>
      <c r="G416" s="220" t="s">
        <v>507</v>
      </c>
      <c r="H416" s="221">
        <v>3</v>
      </c>
      <c r="I416" s="222"/>
      <c r="J416" s="223">
        <f>ROUND(I416*H416,2)</f>
        <v>0</v>
      </c>
      <c r="K416" s="219" t="s">
        <v>157</v>
      </c>
      <c r="L416" s="47"/>
      <c r="M416" s="224" t="s">
        <v>19</v>
      </c>
      <c r="N416" s="225" t="s">
        <v>47</v>
      </c>
      <c r="O416" s="87"/>
      <c r="P416" s="226">
        <f>O416*H416</f>
        <v>0</v>
      </c>
      <c r="Q416" s="226">
        <v>0.0028700000000000002</v>
      </c>
      <c r="R416" s="226">
        <f>Q416*H416</f>
        <v>0.0086099999999999996</v>
      </c>
      <c r="S416" s="226">
        <v>0</v>
      </c>
      <c r="T416" s="227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8" t="s">
        <v>158</v>
      </c>
      <c r="AT416" s="228" t="s">
        <v>153</v>
      </c>
      <c r="AU416" s="228" t="s">
        <v>85</v>
      </c>
      <c r="AY416" s="20" t="s">
        <v>151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20" t="s">
        <v>83</v>
      </c>
      <c r="BK416" s="229">
        <f>ROUND(I416*H416,2)</f>
        <v>0</v>
      </c>
      <c r="BL416" s="20" t="s">
        <v>158</v>
      </c>
      <c r="BM416" s="228" t="s">
        <v>599</v>
      </c>
    </row>
    <row r="417" s="2" customFormat="1">
      <c r="A417" s="41"/>
      <c r="B417" s="42"/>
      <c r="C417" s="43"/>
      <c r="D417" s="230" t="s">
        <v>160</v>
      </c>
      <c r="E417" s="43"/>
      <c r="F417" s="231" t="s">
        <v>600</v>
      </c>
      <c r="G417" s="43"/>
      <c r="H417" s="43"/>
      <c r="I417" s="232"/>
      <c r="J417" s="43"/>
      <c r="K417" s="43"/>
      <c r="L417" s="47"/>
      <c r="M417" s="233"/>
      <c r="N417" s="23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160</v>
      </c>
      <c r="AU417" s="20" t="s">
        <v>85</v>
      </c>
    </row>
    <row r="418" s="13" customFormat="1">
      <c r="A418" s="13"/>
      <c r="B418" s="235"/>
      <c r="C418" s="236"/>
      <c r="D418" s="237" t="s">
        <v>162</v>
      </c>
      <c r="E418" s="238" t="s">
        <v>19</v>
      </c>
      <c r="F418" s="239" t="s">
        <v>601</v>
      </c>
      <c r="G418" s="236"/>
      <c r="H418" s="240">
        <v>3</v>
      </c>
      <c r="I418" s="241"/>
      <c r="J418" s="236"/>
      <c r="K418" s="236"/>
      <c r="L418" s="242"/>
      <c r="M418" s="243"/>
      <c r="N418" s="244"/>
      <c r="O418" s="244"/>
      <c r="P418" s="244"/>
      <c r="Q418" s="244"/>
      <c r="R418" s="244"/>
      <c r="S418" s="244"/>
      <c r="T418" s="24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6" t="s">
        <v>162</v>
      </c>
      <c r="AU418" s="246" t="s">
        <v>85</v>
      </c>
      <c r="AV418" s="13" t="s">
        <v>85</v>
      </c>
      <c r="AW418" s="13" t="s">
        <v>37</v>
      </c>
      <c r="AX418" s="13" t="s">
        <v>83</v>
      </c>
      <c r="AY418" s="246" t="s">
        <v>151</v>
      </c>
    </row>
    <row r="419" s="2" customFormat="1" ht="16.5" customHeight="1">
      <c r="A419" s="41"/>
      <c r="B419" s="42"/>
      <c r="C419" s="279" t="s">
        <v>602</v>
      </c>
      <c r="D419" s="279" t="s">
        <v>395</v>
      </c>
      <c r="E419" s="280" t="s">
        <v>603</v>
      </c>
      <c r="F419" s="281" t="s">
        <v>604</v>
      </c>
      <c r="G419" s="282" t="s">
        <v>507</v>
      </c>
      <c r="H419" s="283">
        <v>2</v>
      </c>
      <c r="I419" s="284"/>
      <c r="J419" s="285">
        <f>ROUND(I419*H419,2)</f>
        <v>0</v>
      </c>
      <c r="K419" s="281" t="s">
        <v>157</v>
      </c>
      <c r="L419" s="286"/>
      <c r="M419" s="287" t="s">
        <v>19</v>
      </c>
      <c r="N419" s="288" t="s">
        <v>47</v>
      </c>
      <c r="O419" s="87"/>
      <c r="P419" s="226">
        <f>O419*H419</f>
        <v>0</v>
      </c>
      <c r="Q419" s="226">
        <v>0.018800000000000001</v>
      </c>
      <c r="R419" s="226">
        <f>Q419*H419</f>
        <v>0.037600000000000001</v>
      </c>
      <c r="S419" s="226">
        <v>0</v>
      </c>
      <c r="T419" s="227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8" t="s">
        <v>208</v>
      </c>
      <c r="AT419" s="228" t="s">
        <v>395</v>
      </c>
      <c r="AU419" s="228" t="s">
        <v>85</v>
      </c>
      <c r="AY419" s="20" t="s">
        <v>151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20" t="s">
        <v>83</v>
      </c>
      <c r="BK419" s="229">
        <f>ROUND(I419*H419,2)</f>
        <v>0</v>
      </c>
      <c r="BL419" s="20" t="s">
        <v>158</v>
      </c>
      <c r="BM419" s="228" t="s">
        <v>605</v>
      </c>
    </row>
    <row r="420" s="2" customFormat="1" ht="16.5" customHeight="1">
      <c r="A420" s="41"/>
      <c r="B420" s="42"/>
      <c r="C420" s="279" t="s">
        <v>606</v>
      </c>
      <c r="D420" s="279" t="s">
        <v>395</v>
      </c>
      <c r="E420" s="280" t="s">
        <v>607</v>
      </c>
      <c r="F420" s="281" t="s">
        <v>608</v>
      </c>
      <c r="G420" s="282" t="s">
        <v>507</v>
      </c>
      <c r="H420" s="283">
        <v>1</v>
      </c>
      <c r="I420" s="284"/>
      <c r="J420" s="285">
        <f>ROUND(I420*H420,2)</f>
        <v>0</v>
      </c>
      <c r="K420" s="281" t="s">
        <v>157</v>
      </c>
      <c r="L420" s="286"/>
      <c r="M420" s="287" t="s">
        <v>19</v>
      </c>
      <c r="N420" s="288" t="s">
        <v>47</v>
      </c>
      <c r="O420" s="87"/>
      <c r="P420" s="226">
        <f>O420*H420</f>
        <v>0</v>
      </c>
      <c r="Q420" s="226">
        <v>0.024199999999999999</v>
      </c>
      <c r="R420" s="226">
        <f>Q420*H420</f>
        <v>0.024199999999999999</v>
      </c>
      <c r="S420" s="226">
        <v>0</v>
      </c>
      <c r="T420" s="22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8" t="s">
        <v>208</v>
      </c>
      <c r="AT420" s="228" t="s">
        <v>395</v>
      </c>
      <c r="AU420" s="228" t="s">
        <v>85</v>
      </c>
      <c r="AY420" s="20" t="s">
        <v>151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20" t="s">
        <v>83</v>
      </c>
      <c r="BK420" s="229">
        <f>ROUND(I420*H420,2)</f>
        <v>0</v>
      </c>
      <c r="BL420" s="20" t="s">
        <v>158</v>
      </c>
      <c r="BM420" s="228" t="s">
        <v>609</v>
      </c>
    </row>
    <row r="421" s="2" customFormat="1" ht="24.15" customHeight="1">
      <c r="A421" s="41"/>
      <c r="B421" s="42"/>
      <c r="C421" s="217" t="s">
        <v>610</v>
      </c>
      <c r="D421" s="217" t="s">
        <v>153</v>
      </c>
      <c r="E421" s="218" t="s">
        <v>611</v>
      </c>
      <c r="F421" s="219" t="s">
        <v>612</v>
      </c>
      <c r="G421" s="220" t="s">
        <v>507</v>
      </c>
      <c r="H421" s="221">
        <v>13</v>
      </c>
      <c r="I421" s="222"/>
      <c r="J421" s="223">
        <f>ROUND(I421*H421,2)</f>
        <v>0</v>
      </c>
      <c r="K421" s="219" t="s">
        <v>157</v>
      </c>
      <c r="L421" s="47"/>
      <c r="M421" s="224" t="s">
        <v>19</v>
      </c>
      <c r="N421" s="225" t="s">
        <v>47</v>
      </c>
      <c r="O421" s="87"/>
      <c r="P421" s="226">
        <f>O421*H421</f>
        <v>0</v>
      </c>
      <c r="Q421" s="226">
        <v>0</v>
      </c>
      <c r="R421" s="226">
        <f>Q421*H421</f>
        <v>0</v>
      </c>
      <c r="S421" s="226">
        <v>0</v>
      </c>
      <c r="T421" s="227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8" t="s">
        <v>158</v>
      </c>
      <c r="AT421" s="228" t="s">
        <v>153</v>
      </c>
      <c r="AU421" s="228" t="s">
        <v>85</v>
      </c>
      <c r="AY421" s="20" t="s">
        <v>151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20" t="s">
        <v>83</v>
      </c>
      <c r="BK421" s="229">
        <f>ROUND(I421*H421,2)</f>
        <v>0</v>
      </c>
      <c r="BL421" s="20" t="s">
        <v>158</v>
      </c>
      <c r="BM421" s="228" t="s">
        <v>613</v>
      </c>
    </row>
    <row r="422" s="2" customFormat="1">
      <c r="A422" s="41"/>
      <c r="B422" s="42"/>
      <c r="C422" s="43"/>
      <c r="D422" s="230" t="s">
        <v>160</v>
      </c>
      <c r="E422" s="43"/>
      <c r="F422" s="231" t="s">
        <v>614</v>
      </c>
      <c r="G422" s="43"/>
      <c r="H422" s="43"/>
      <c r="I422" s="232"/>
      <c r="J422" s="43"/>
      <c r="K422" s="43"/>
      <c r="L422" s="47"/>
      <c r="M422" s="233"/>
      <c r="N422" s="234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160</v>
      </c>
      <c r="AU422" s="20" t="s">
        <v>85</v>
      </c>
    </row>
    <row r="423" s="13" customFormat="1">
      <c r="A423" s="13"/>
      <c r="B423" s="235"/>
      <c r="C423" s="236"/>
      <c r="D423" s="237" t="s">
        <v>162</v>
      </c>
      <c r="E423" s="238" t="s">
        <v>19</v>
      </c>
      <c r="F423" s="239" t="s">
        <v>615</v>
      </c>
      <c r="G423" s="236"/>
      <c r="H423" s="240">
        <v>13</v>
      </c>
      <c r="I423" s="241"/>
      <c r="J423" s="236"/>
      <c r="K423" s="236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162</v>
      </c>
      <c r="AU423" s="246" t="s">
        <v>85</v>
      </c>
      <c r="AV423" s="13" t="s">
        <v>85</v>
      </c>
      <c r="AW423" s="13" t="s">
        <v>37</v>
      </c>
      <c r="AX423" s="13" t="s">
        <v>83</v>
      </c>
      <c r="AY423" s="246" t="s">
        <v>151</v>
      </c>
    </row>
    <row r="424" s="2" customFormat="1" ht="16.5" customHeight="1">
      <c r="A424" s="41"/>
      <c r="B424" s="42"/>
      <c r="C424" s="279" t="s">
        <v>616</v>
      </c>
      <c r="D424" s="279" t="s">
        <v>395</v>
      </c>
      <c r="E424" s="280" t="s">
        <v>617</v>
      </c>
      <c r="F424" s="281" t="s">
        <v>618</v>
      </c>
      <c r="G424" s="282" t="s">
        <v>507</v>
      </c>
      <c r="H424" s="283">
        <v>1</v>
      </c>
      <c r="I424" s="284"/>
      <c r="J424" s="285">
        <f>ROUND(I424*H424,2)</f>
        <v>0</v>
      </c>
      <c r="K424" s="281" t="s">
        <v>19</v>
      </c>
      <c r="L424" s="286"/>
      <c r="M424" s="287" t="s">
        <v>19</v>
      </c>
      <c r="N424" s="288" t="s">
        <v>47</v>
      </c>
      <c r="O424" s="87"/>
      <c r="P424" s="226">
        <f>O424*H424</f>
        <v>0</v>
      </c>
      <c r="Q424" s="226">
        <v>0.0625</v>
      </c>
      <c r="R424" s="226">
        <f>Q424*H424</f>
        <v>0.0625</v>
      </c>
      <c r="S424" s="226">
        <v>0</v>
      </c>
      <c r="T424" s="227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8" t="s">
        <v>208</v>
      </c>
      <c r="AT424" s="228" t="s">
        <v>395</v>
      </c>
      <c r="AU424" s="228" t="s">
        <v>85</v>
      </c>
      <c r="AY424" s="20" t="s">
        <v>151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20" t="s">
        <v>83</v>
      </c>
      <c r="BK424" s="229">
        <f>ROUND(I424*H424,2)</f>
        <v>0</v>
      </c>
      <c r="BL424" s="20" t="s">
        <v>158</v>
      </c>
      <c r="BM424" s="228" t="s">
        <v>619</v>
      </c>
    </row>
    <row r="425" s="2" customFormat="1" ht="16.5" customHeight="1">
      <c r="A425" s="41"/>
      <c r="B425" s="42"/>
      <c r="C425" s="279" t="s">
        <v>620</v>
      </c>
      <c r="D425" s="279" t="s">
        <v>395</v>
      </c>
      <c r="E425" s="280" t="s">
        <v>621</v>
      </c>
      <c r="F425" s="281" t="s">
        <v>622</v>
      </c>
      <c r="G425" s="282" t="s">
        <v>507</v>
      </c>
      <c r="H425" s="283">
        <v>6</v>
      </c>
      <c r="I425" s="284"/>
      <c r="J425" s="285">
        <f>ROUND(I425*H425,2)</f>
        <v>0</v>
      </c>
      <c r="K425" s="281" t="s">
        <v>157</v>
      </c>
      <c r="L425" s="286"/>
      <c r="M425" s="287" t="s">
        <v>19</v>
      </c>
      <c r="N425" s="288" t="s">
        <v>47</v>
      </c>
      <c r="O425" s="87"/>
      <c r="P425" s="226">
        <f>O425*H425</f>
        <v>0</v>
      </c>
      <c r="Q425" s="226">
        <v>0.042000000000000003</v>
      </c>
      <c r="R425" s="226">
        <f>Q425*H425</f>
        <v>0.252</v>
      </c>
      <c r="S425" s="226">
        <v>0</v>
      </c>
      <c r="T425" s="227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8" t="s">
        <v>208</v>
      </c>
      <c r="AT425" s="228" t="s">
        <v>395</v>
      </c>
      <c r="AU425" s="228" t="s">
        <v>85</v>
      </c>
      <c r="AY425" s="20" t="s">
        <v>151</v>
      </c>
      <c r="BE425" s="229">
        <f>IF(N425="základní",J425,0)</f>
        <v>0</v>
      </c>
      <c r="BF425" s="229">
        <f>IF(N425="snížená",J425,0)</f>
        <v>0</v>
      </c>
      <c r="BG425" s="229">
        <f>IF(N425="zákl. přenesená",J425,0)</f>
        <v>0</v>
      </c>
      <c r="BH425" s="229">
        <f>IF(N425="sníž. přenesená",J425,0)</f>
        <v>0</v>
      </c>
      <c r="BI425" s="229">
        <f>IF(N425="nulová",J425,0)</f>
        <v>0</v>
      </c>
      <c r="BJ425" s="20" t="s">
        <v>83</v>
      </c>
      <c r="BK425" s="229">
        <f>ROUND(I425*H425,2)</f>
        <v>0</v>
      </c>
      <c r="BL425" s="20" t="s">
        <v>158</v>
      </c>
      <c r="BM425" s="228" t="s">
        <v>623</v>
      </c>
    </row>
    <row r="426" s="2" customFormat="1" ht="16.5" customHeight="1">
      <c r="A426" s="41"/>
      <c r="B426" s="42"/>
      <c r="C426" s="279" t="s">
        <v>624</v>
      </c>
      <c r="D426" s="279" t="s">
        <v>395</v>
      </c>
      <c r="E426" s="280" t="s">
        <v>625</v>
      </c>
      <c r="F426" s="281" t="s">
        <v>626</v>
      </c>
      <c r="G426" s="282" t="s">
        <v>507</v>
      </c>
      <c r="H426" s="283">
        <v>4</v>
      </c>
      <c r="I426" s="284"/>
      <c r="J426" s="285">
        <f>ROUND(I426*H426,2)</f>
        <v>0</v>
      </c>
      <c r="K426" s="281" t="s">
        <v>157</v>
      </c>
      <c r="L426" s="286"/>
      <c r="M426" s="287" t="s">
        <v>19</v>
      </c>
      <c r="N426" s="288" t="s">
        <v>47</v>
      </c>
      <c r="O426" s="87"/>
      <c r="P426" s="226">
        <f>O426*H426</f>
        <v>0</v>
      </c>
      <c r="Q426" s="226">
        <v>0.0465</v>
      </c>
      <c r="R426" s="226">
        <f>Q426*H426</f>
        <v>0.186</v>
      </c>
      <c r="S426" s="226">
        <v>0</v>
      </c>
      <c r="T426" s="227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8" t="s">
        <v>208</v>
      </c>
      <c r="AT426" s="228" t="s">
        <v>395</v>
      </c>
      <c r="AU426" s="228" t="s">
        <v>85</v>
      </c>
      <c r="AY426" s="20" t="s">
        <v>151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20" t="s">
        <v>83</v>
      </c>
      <c r="BK426" s="229">
        <f>ROUND(I426*H426,2)</f>
        <v>0</v>
      </c>
      <c r="BL426" s="20" t="s">
        <v>158</v>
      </c>
      <c r="BM426" s="228" t="s">
        <v>627</v>
      </c>
    </row>
    <row r="427" s="2" customFormat="1" ht="16.5" customHeight="1">
      <c r="A427" s="41"/>
      <c r="B427" s="42"/>
      <c r="C427" s="279" t="s">
        <v>628</v>
      </c>
      <c r="D427" s="279" t="s">
        <v>395</v>
      </c>
      <c r="E427" s="280" t="s">
        <v>629</v>
      </c>
      <c r="F427" s="281" t="s">
        <v>630</v>
      </c>
      <c r="G427" s="282" t="s">
        <v>507</v>
      </c>
      <c r="H427" s="283">
        <v>2</v>
      </c>
      <c r="I427" s="284"/>
      <c r="J427" s="285">
        <f>ROUND(I427*H427,2)</f>
        <v>0</v>
      </c>
      <c r="K427" s="281" t="s">
        <v>157</v>
      </c>
      <c r="L427" s="286"/>
      <c r="M427" s="287" t="s">
        <v>19</v>
      </c>
      <c r="N427" s="288" t="s">
        <v>47</v>
      </c>
      <c r="O427" s="87"/>
      <c r="P427" s="226">
        <f>O427*H427</f>
        <v>0</v>
      </c>
      <c r="Q427" s="226">
        <v>0.050000000000000003</v>
      </c>
      <c r="R427" s="226">
        <f>Q427*H427</f>
        <v>0.10000000000000001</v>
      </c>
      <c r="S427" s="226">
        <v>0</v>
      </c>
      <c r="T427" s="227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8" t="s">
        <v>208</v>
      </c>
      <c r="AT427" s="228" t="s">
        <v>395</v>
      </c>
      <c r="AU427" s="228" t="s">
        <v>85</v>
      </c>
      <c r="AY427" s="20" t="s">
        <v>151</v>
      </c>
      <c r="BE427" s="229">
        <f>IF(N427="základní",J427,0)</f>
        <v>0</v>
      </c>
      <c r="BF427" s="229">
        <f>IF(N427="snížená",J427,0)</f>
        <v>0</v>
      </c>
      <c r="BG427" s="229">
        <f>IF(N427="zákl. přenesená",J427,0)</f>
        <v>0</v>
      </c>
      <c r="BH427" s="229">
        <f>IF(N427="sníž. přenesená",J427,0)</f>
        <v>0</v>
      </c>
      <c r="BI427" s="229">
        <f>IF(N427="nulová",J427,0)</f>
        <v>0</v>
      </c>
      <c r="BJ427" s="20" t="s">
        <v>83</v>
      </c>
      <c r="BK427" s="229">
        <f>ROUND(I427*H427,2)</f>
        <v>0</v>
      </c>
      <c r="BL427" s="20" t="s">
        <v>158</v>
      </c>
      <c r="BM427" s="228" t="s">
        <v>631</v>
      </c>
    </row>
    <row r="428" s="2" customFormat="1" ht="37.8" customHeight="1">
      <c r="A428" s="41"/>
      <c r="B428" s="42"/>
      <c r="C428" s="217" t="s">
        <v>632</v>
      </c>
      <c r="D428" s="217" t="s">
        <v>153</v>
      </c>
      <c r="E428" s="218" t="s">
        <v>633</v>
      </c>
      <c r="F428" s="219" t="s">
        <v>634</v>
      </c>
      <c r="G428" s="220" t="s">
        <v>507</v>
      </c>
      <c r="H428" s="221">
        <v>1</v>
      </c>
      <c r="I428" s="222"/>
      <c r="J428" s="223">
        <f>ROUND(I428*H428,2)</f>
        <v>0</v>
      </c>
      <c r="K428" s="219" t="s">
        <v>19</v>
      </c>
      <c r="L428" s="47"/>
      <c r="M428" s="224" t="s">
        <v>19</v>
      </c>
      <c r="N428" s="225" t="s">
        <v>47</v>
      </c>
      <c r="O428" s="87"/>
      <c r="P428" s="226">
        <f>O428*H428</f>
        <v>0</v>
      </c>
      <c r="Q428" s="226">
        <v>0.002</v>
      </c>
      <c r="R428" s="226">
        <f>Q428*H428</f>
        <v>0.002</v>
      </c>
      <c r="S428" s="226">
        <v>0</v>
      </c>
      <c r="T428" s="227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8" t="s">
        <v>158</v>
      </c>
      <c r="AT428" s="228" t="s">
        <v>153</v>
      </c>
      <c r="AU428" s="228" t="s">
        <v>85</v>
      </c>
      <c r="AY428" s="20" t="s">
        <v>151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20" t="s">
        <v>83</v>
      </c>
      <c r="BK428" s="229">
        <f>ROUND(I428*H428,2)</f>
        <v>0</v>
      </c>
      <c r="BL428" s="20" t="s">
        <v>158</v>
      </c>
      <c r="BM428" s="228" t="s">
        <v>635</v>
      </c>
    </row>
    <row r="429" s="13" customFormat="1">
      <c r="A429" s="13"/>
      <c r="B429" s="235"/>
      <c r="C429" s="236"/>
      <c r="D429" s="237" t="s">
        <v>162</v>
      </c>
      <c r="E429" s="238" t="s">
        <v>19</v>
      </c>
      <c r="F429" s="239" t="s">
        <v>548</v>
      </c>
      <c r="G429" s="236"/>
      <c r="H429" s="240">
        <v>1</v>
      </c>
      <c r="I429" s="241"/>
      <c r="J429" s="236"/>
      <c r="K429" s="236"/>
      <c r="L429" s="242"/>
      <c r="M429" s="243"/>
      <c r="N429" s="244"/>
      <c r="O429" s="244"/>
      <c r="P429" s="244"/>
      <c r="Q429" s="244"/>
      <c r="R429" s="244"/>
      <c r="S429" s="244"/>
      <c r="T429" s="24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6" t="s">
        <v>162</v>
      </c>
      <c r="AU429" s="246" t="s">
        <v>85</v>
      </c>
      <c r="AV429" s="13" t="s">
        <v>85</v>
      </c>
      <c r="AW429" s="13" t="s">
        <v>37</v>
      </c>
      <c r="AX429" s="13" t="s">
        <v>83</v>
      </c>
      <c r="AY429" s="246" t="s">
        <v>151</v>
      </c>
    </row>
    <row r="430" s="2" customFormat="1" ht="37.8" customHeight="1">
      <c r="A430" s="41"/>
      <c r="B430" s="42"/>
      <c r="C430" s="217" t="s">
        <v>636</v>
      </c>
      <c r="D430" s="217" t="s">
        <v>153</v>
      </c>
      <c r="E430" s="218" t="s">
        <v>637</v>
      </c>
      <c r="F430" s="219" t="s">
        <v>638</v>
      </c>
      <c r="G430" s="220" t="s">
        <v>507</v>
      </c>
      <c r="H430" s="221">
        <v>3</v>
      </c>
      <c r="I430" s="222"/>
      <c r="J430" s="223">
        <f>ROUND(I430*H430,2)</f>
        <v>0</v>
      </c>
      <c r="K430" s="219" t="s">
        <v>19</v>
      </c>
      <c r="L430" s="47"/>
      <c r="M430" s="224" t="s">
        <v>19</v>
      </c>
      <c r="N430" s="225" t="s">
        <v>47</v>
      </c>
      <c r="O430" s="87"/>
      <c r="P430" s="226">
        <f>O430*H430</f>
        <v>0</v>
      </c>
      <c r="Q430" s="226">
        <v>0.002</v>
      </c>
      <c r="R430" s="226">
        <f>Q430*H430</f>
        <v>0.0060000000000000001</v>
      </c>
      <c r="S430" s="226">
        <v>0</v>
      </c>
      <c r="T430" s="22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8" t="s">
        <v>158</v>
      </c>
      <c r="AT430" s="228" t="s">
        <v>153</v>
      </c>
      <c r="AU430" s="228" t="s">
        <v>85</v>
      </c>
      <c r="AY430" s="20" t="s">
        <v>151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20" t="s">
        <v>83</v>
      </c>
      <c r="BK430" s="229">
        <f>ROUND(I430*H430,2)</f>
        <v>0</v>
      </c>
      <c r="BL430" s="20" t="s">
        <v>158</v>
      </c>
      <c r="BM430" s="228" t="s">
        <v>639</v>
      </c>
    </row>
    <row r="431" s="13" customFormat="1">
      <c r="A431" s="13"/>
      <c r="B431" s="235"/>
      <c r="C431" s="236"/>
      <c r="D431" s="237" t="s">
        <v>162</v>
      </c>
      <c r="E431" s="238" t="s">
        <v>19</v>
      </c>
      <c r="F431" s="239" t="s">
        <v>640</v>
      </c>
      <c r="G431" s="236"/>
      <c r="H431" s="240">
        <v>3</v>
      </c>
      <c r="I431" s="241"/>
      <c r="J431" s="236"/>
      <c r="K431" s="236"/>
      <c r="L431" s="242"/>
      <c r="M431" s="243"/>
      <c r="N431" s="244"/>
      <c r="O431" s="244"/>
      <c r="P431" s="244"/>
      <c r="Q431" s="244"/>
      <c r="R431" s="244"/>
      <c r="S431" s="244"/>
      <c r="T431" s="24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6" t="s">
        <v>162</v>
      </c>
      <c r="AU431" s="246" t="s">
        <v>85</v>
      </c>
      <c r="AV431" s="13" t="s">
        <v>85</v>
      </c>
      <c r="AW431" s="13" t="s">
        <v>37</v>
      </c>
      <c r="AX431" s="13" t="s">
        <v>83</v>
      </c>
      <c r="AY431" s="246" t="s">
        <v>151</v>
      </c>
    </row>
    <row r="432" s="2" customFormat="1" ht="37.8" customHeight="1">
      <c r="A432" s="41"/>
      <c r="B432" s="42"/>
      <c r="C432" s="217" t="s">
        <v>641</v>
      </c>
      <c r="D432" s="217" t="s">
        <v>153</v>
      </c>
      <c r="E432" s="218" t="s">
        <v>642</v>
      </c>
      <c r="F432" s="219" t="s">
        <v>643</v>
      </c>
      <c r="G432" s="220" t="s">
        <v>507</v>
      </c>
      <c r="H432" s="221">
        <v>1</v>
      </c>
      <c r="I432" s="222"/>
      <c r="J432" s="223">
        <f>ROUND(I432*H432,2)</f>
        <v>0</v>
      </c>
      <c r="K432" s="219" t="s">
        <v>19</v>
      </c>
      <c r="L432" s="47"/>
      <c r="M432" s="224" t="s">
        <v>19</v>
      </c>
      <c r="N432" s="225" t="s">
        <v>47</v>
      </c>
      <c r="O432" s="87"/>
      <c r="P432" s="226">
        <f>O432*H432</f>
        <v>0</v>
      </c>
      <c r="Q432" s="226">
        <v>0.0030000000000000001</v>
      </c>
      <c r="R432" s="226">
        <f>Q432*H432</f>
        <v>0.0030000000000000001</v>
      </c>
      <c r="S432" s="226">
        <v>0</v>
      </c>
      <c r="T432" s="227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8" t="s">
        <v>158</v>
      </c>
      <c r="AT432" s="228" t="s">
        <v>153</v>
      </c>
      <c r="AU432" s="228" t="s">
        <v>85</v>
      </c>
      <c r="AY432" s="20" t="s">
        <v>151</v>
      </c>
      <c r="BE432" s="229">
        <f>IF(N432="základní",J432,0)</f>
        <v>0</v>
      </c>
      <c r="BF432" s="229">
        <f>IF(N432="snížená",J432,0)</f>
        <v>0</v>
      </c>
      <c r="BG432" s="229">
        <f>IF(N432="zákl. přenesená",J432,0)</f>
        <v>0</v>
      </c>
      <c r="BH432" s="229">
        <f>IF(N432="sníž. přenesená",J432,0)</f>
        <v>0</v>
      </c>
      <c r="BI432" s="229">
        <f>IF(N432="nulová",J432,0)</f>
        <v>0</v>
      </c>
      <c r="BJ432" s="20" t="s">
        <v>83</v>
      </c>
      <c r="BK432" s="229">
        <f>ROUND(I432*H432,2)</f>
        <v>0</v>
      </c>
      <c r="BL432" s="20" t="s">
        <v>158</v>
      </c>
      <c r="BM432" s="228" t="s">
        <v>644</v>
      </c>
    </row>
    <row r="433" s="13" customFormat="1">
      <c r="A433" s="13"/>
      <c r="B433" s="235"/>
      <c r="C433" s="236"/>
      <c r="D433" s="237" t="s">
        <v>162</v>
      </c>
      <c r="E433" s="238" t="s">
        <v>19</v>
      </c>
      <c r="F433" s="239" t="s">
        <v>645</v>
      </c>
      <c r="G433" s="236"/>
      <c r="H433" s="240">
        <v>1</v>
      </c>
      <c r="I433" s="241"/>
      <c r="J433" s="236"/>
      <c r="K433" s="236"/>
      <c r="L433" s="242"/>
      <c r="M433" s="243"/>
      <c r="N433" s="244"/>
      <c r="O433" s="244"/>
      <c r="P433" s="244"/>
      <c r="Q433" s="244"/>
      <c r="R433" s="244"/>
      <c r="S433" s="244"/>
      <c r="T433" s="24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6" t="s">
        <v>162</v>
      </c>
      <c r="AU433" s="246" t="s">
        <v>85</v>
      </c>
      <c r="AV433" s="13" t="s">
        <v>85</v>
      </c>
      <c r="AW433" s="13" t="s">
        <v>37</v>
      </c>
      <c r="AX433" s="13" t="s">
        <v>83</v>
      </c>
      <c r="AY433" s="246" t="s">
        <v>151</v>
      </c>
    </row>
    <row r="434" s="2" customFormat="1" ht="24.15" customHeight="1">
      <c r="A434" s="41"/>
      <c r="B434" s="42"/>
      <c r="C434" s="217" t="s">
        <v>646</v>
      </c>
      <c r="D434" s="217" t="s">
        <v>153</v>
      </c>
      <c r="E434" s="218" t="s">
        <v>647</v>
      </c>
      <c r="F434" s="219" t="s">
        <v>648</v>
      </c>
      <c r="G434" s="220" t="s">
        <v>156</v>
      </c>
      <c r="H434" s="221">
        <v>40</v>
      </c>
      <c r="I434" s="222"/>
      <c r="J434" s="223">
        <f>ROUND(I434*H434,2)</f>
        <v>0</v>
      </c>
      <c r="K434" s="219" t="s">
        <v>157</v>
      </c>
      <c r="L434" s="47"/>
      <c r="M434" s="224" t="s">
        <v>19</v>
      </c>
      <c r="N434" s="225" t="s">
        <v>47</v>
      </c>
      <c r="O434" s="87"/>
      <c r="P434" s="226">
        <f>O434*H434</f>
        <v>0</v>
      </c>
      <c r="Q434" s="226">
        <v>0</v>
      </c>
      <c r="R434" s="226">
        <f>Q434*H434</f>
        <v>0</v>
      </c>
      <c r="S434" s="226">
        <v>0</v>
      </c>
      <c r="T434" s="22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8" t="s">
        <v>158</v>
      </c>
      <c r="AT434" s="228" t="s">
        <v>153</v>
      </c>
      <c r="AU434" s="228" t="s">
        <v>85</v>
      </c>
      <c r="AY434" s="20" t="s">
        <v>151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20" t="s">
        <v>83</v>
      </c>
      <c r="BK434" s="229">
        <f>ROUND(I434*H434,2)</f>
        <v>0</v>
      </c>
      <c r="BL434" s="20" t="s">
        <v>158</v>
      </c>
      <c r="BM434" s="228" t="s">
        <v>649</v>
      </c>
    </row>
    <row r="435" s="2" customFormat="1">
      <c r="A435" s="41"/>
      <c r="B435" s="42"/>
      <c r="C435" s="43"/>
      <c r="D435" s="230" t="s">
        <v>160</v>
      </c>
      <c r="E435" s="43"/>
      <c r="F435" s="231" t="s">
        <v>650</v>
      </c>
      <c r="G435" s="43"/>
      <c r="H435" s="43"/>
      <c r="I435" s="232"/>
      <c r="J435" s="43"/>
      <c r="K435" s="43"/>
      <c r="L435" s="47"/>
      <c r="M435" s="233"/>
      <c r="N435" s="23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160</v>
      </c>
      <c r="AU435" s="20" t="s">
        <v>85</v>
      </c>
    </row>
    <row r="436" s="13" customFormat="1">
      <c r="A436" s="13"/>
      <c r="B436" s="235"/>
      <c r="C436" s="236"/>
      <c r="D436" s="237" t="s">
        <v>162</v>
      </c>
      <c r="E436" s="238" t="s">
        <v>19</v>
      </c>
      <c r="F436" s="239" t="s">
        <v>651</v>
      </c>
      <c r="G436" s="236"/>
      <c r="H436" s="240">
        <v>40</v>
      </c>
      <c r="I436" s="241"/>
      <c r="J436" s="236"/>
      <c r="K436" s="236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162</v>
      </c>
      <c r="AU436" s="246" t="s">
        <v>85</v>
      </c>
      <c r="AV436" s="13" t="s">
        <v>85</v>
      </c>
      <c r="AW436" s="13" t="s">
        <v>37</v>
      </c>
      <c r="AX436" s="13" t="s">
        <v>83</v>
      </c>
      <c r="AY436" s="246" t="s">
        <v>151</v>
      </c>
    </row>
    <row r="437" s="2" customFormat="1" ht="16.5" customHeight="1">
      <c r="A437" s="41"/>
      <c r="B437" s="42"/>
      <c r="C437" s="279" t="s">
        <v>652</v>
      </c>
      <c r="D437" s="279" t="s">
        <v>395</v>
      </c>
      <c r="E437" s="280" t="s">
        <v>653</v>
      </c>
      <c r="F437" s="281" t="s">
        <v>654</v>
      </c>
      <c r="G437" s="282" t="s">
        <v>156</v>
      </c>
      <c r="H437" s="283">
        <v>40.600000000000001</v>
      </c>
      <c r="I437" s="284"/>
      <c r="J437" s="285">
        <f>ROUND(I437*H437,2)</f>
        <v>0</v>
      </c>
      <c r="K437" s="281" t="s">
        <v>19</v>
      </c>
      <c r="L437" s="286"/>
      <c r="M437" s="287" t="s">
        <v>19</v>
      </c>
      <c r="N437" s="288" t="s">
        <v>47</v>
      </c>
      <c r="O437" s="87"/>
      <c r="P437" s="226">
        <f>O437*H437</f>
        <v>0</v>
      </c>
      <c r="Q437" s="226">
        <v>0.00027</v>
      </c>
      <c r="R437" s="226">
        <f>Q437*H437</f>
        <v>0.010962000000000001</v>
      </c>
      <c r="S437" s="226">
        <v>0</v>
      </c>
      <c r="T437" s="22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8" t="s">
        <v>208</v>
      </c>
      <c r="AT437" s="228" t="s">
        <v>395</v>
      </c>
      <c r="AU437" s="228" t="s">
        <v>85</v>
      </c>
      <c r="AY437" s="20" t="s">
        <v>151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20" t="s">
        <v>83</v>
      </c>
      <c r="BK437" s="229">
        <f>ROUND(I437*H437,2)</f>
        <v>0</v>
      </c>
      <c r="BL437" s="20" t="s">
        <v>158</v>
      </c>
      <c r="BM437" s="228" t="s">
        <v>655</v>
      </c>
    </row>
    <row r="438" s="13" customFormat="1">
      <c r="A438" s="13"/>
      <c r="B438" s="235"/>
      <c r="C438" s="236"/>
      <c r="D438" s="237" t="s">
        <v>162</v>
      </c>
      <c r="E438" s="238" t="s">
        <v>19</v>
      </c>
      <c r="F438" s="239" t="s">
        <v>656</v>
      </c>
      <c r="G438" s="236"/>
      <c r="H438" s="240">
        <v>40.600000000000001</v>
      </c>
      <c r="I438" s="241"/>
      <c r="J438" s="236"/>
      <c r="K438" s="236"/>
      <c r="L438" s="242"/>
      <c r="M438" s="243"/>
      <c r="N438" s="244"/>
      <c r="O438" s="244"/>
      <c r="P438" s="244"/>
      <c r="Q438" s="244"/>
      <c r="R438" s="244"/>
      <c r="S438" s="244"/>
      <c r="T438" s="24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6" t="s">
        <v>162</v>
      </c>
      <c r="AU438" s="246" t="s">
        <v>85</v>
      </c>
      <c r="AV438" s="13" t="s">
        <v>85</v>
      </c>
      <c r="AW438" s="13" t="s">
        <v>37</v>
      </c>
      <c r="AX438" s="13" t="s">
        <v>83</v>
      </c>
      <c r="AY438" s="246" t="s">
        <v>151</v>
      </c>
    </row>
    <row r="439" s="2" customFormat="1" ht="24.15" customHeight="1">
      <c r="A439" s="41"/>
      <c r="B439" s="42"/>
      <c r="C439" s="217" t="s">
        <v>657</v>
      </c>
      <c r="D439" s="217" t="s">
        <v>153</v>
      </c>
      <c r="E439" s="218" t="s">
        <v>658</v>
      </c>
      <c r="F439" s="219" t="s">
        <v>659</v>
      </c>
      <c r="G439" s="220" t="s">
        <v>156</v>
      </c>
      <c r="H439" s="221">
        <v>1</v>
      </c>
      <c r="I439" s="222"/>
      <c r="J439" s="223">
        <f>ROUND(I439*H439,2)</f>
        <v>0</v>
      </c>
      <c r="K439" s="219" t="s">
        <v>157</v>
      </c>
      <c r="L439" s="47"/>
      <c r="M439" s="224" t="s">
        <v>19</v>
      </c>
      <c r="N439" s="225" t="s">
        <v>47</v>
      </c>
      <c r="O439" s="87"/>
      <c r="P439" s="226">
        <f>O439*H439</f>
        <v>0</v>
      </c>
      <c r="Q439" s="226">
        <v>0</v>
      </c>
      <c r="R439" s="226">
        <f>Q439*H439</f>
        <v>0</v>
      </c>
      <c r="S439" s="226">
        <v>0</v>
      </c>
      <c r="T439" s="227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8" t="s">
        <v>158</v>
      </c>
      <c r="AT439" s="228" t="s">
        <v>153</v>
      </c>
      <c r="AU439" s="228" t="s">
        <v>85</v>
      </c>
      <c r="AY439" s="20" t="s">
        <v>151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20" t="s">
        <v>83</v>
      </c>
      <c r="BK439" s="229">
        <f>ROUND(I439*H439,2)</f>
        <v>0</v>
      </c>
      <c r="BL439" s="20" t="s">
        <v>158</v>
      </c>
      <c r="BM439" s="228" t="s">
        <v>660</v>
      </c>
    </row>
    <row r="440" s="2" customFormat="1">
      <c r="A440" s="41"/>
      <c r="B440" s="42"/>
      <c r="C440" s="43"/>
      <c r="D440" s="230" t="s">
        <v>160</v>
      </c>
      <c r="E440" s="43"/>
      <c r="F440" s="231" t="s">
        <v>661</v>
      </c>
      <c r="G440" s="43"/>
      <c r="H440" s="43"/>
      <c r="I440" s="232"/>
      <c r="J440" s="43"/>
      <c r="K440" s="43"/>
      <c r="L440" s="47"/>
      <c r="M440" s="233"/>
      <c r="N440" s="234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160</v>
      </c>
      <c r="AU440" s="20" t="s">
        <v>85</v>
      </c>
    </row>
    <row r="441" s="13" customFormat="1">
      <c r="A441" s="13"/>
      <c r="B441" s="235"/>
      <c r="C441" s="236"/>
      <c r="D441" s="237" t="s">
        <v>162</v>
      </c>
      <c r="E441" s="238" t="s">
        <v>19</v>
      </c>
      <c r="F441" s="239" t="s">
        <v>662</v>
      </c>
      <c r="G441" s="236"/>
      <c r="H441" s="240">
        <v>1</v>
      </c>
      <c r="I441" s="241"/>
      <c r="J441" s="236"/>
      <c r="K441" s="236"/>
      <c r="L441" s="242"/>
      <c r="M441" s="243"/>
      <c r="N441" s="244"/>
      <c r="O441" s="244"/>
      <c r="P441" s="244"/>
      <c r="Q441" s="244"/>
      <c r="R441" s="244"/>
      <c r="S441" s="244"/>
      <c r="T441" s="24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6" t="s">
        <v>162</v>
      </c>
      <c r="AU441" s="246" t="s">
        <v>85</v>
      </c>
      <c r="AV441" s="13" t="s">
        <v>85</v>
      </c>
      <c r="AW441" s="13" t="s">
        <v>37</v>
      </c>
      <c r="AX441" s="13" t="s">
        <v>83</v>
      </c>
      <c r="AY441" s="246" t="s">
        <v>151</v>
      </c>
    </row>
    <row r="442" s="2" customFormat="1" ht="16.5" customHeight="1">
      <c r="A442" s="41"/>
      <c r="B442" s="42"/>
      <c r="C442" s="279" t="s">
        <v>663</v>
      </c>
      <c r="D442" s="279" t="s">
        <v>395</v>
      </c>
      <c r="E442" s="280" t="s">
        <v>664</v>
      </c>
      <c r="F442" s="281" t="s">
        <v>665</v>
      </c>
      <c r="G442" s="282" t="s">
        <v>156</v>
      </c>
      <c r="H442" s="283">
        <v>1.0149999999999999</v>
      </c>
      <c r="I442" s="284"/>
      <c r="J442" s="285">
        <f>ROUND(I442*H442,2)</f>
        <v>0</v>
      </c>
      <c r="K442" s="281" t="s">
        <v>157</v>
      </c>
      <c r="L442" s="286"/>
      <c r="M442" s="287" t="s">
        <v>19</v>
      </c>
      <c r="N442" s="288" t="s">
        <v>47</v>
      </c>
      <c r="O442" s="87"/>
      <c r="P442" s="226">
        <f>O442*H442</f>
        <v>0</v>
      </c>
      <c r="Q442" s="226">
        <v>0.0010499999999999999</v>
      </c>
      <c r="R442" s="226">
        <f>Q442*H442</f>
        <v>0.0010657499999999999</v>
      </c>
      <c r="S442" s="226">
        <v>0</v>
      </c>
      <c r="T442" s="22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8" t="s">
        <v>208</v>
      </c>
      <c r="AT442" s="228" t="s">
        <v>395</v>
      </c>
      <c r="AU442" s="228" t="s">
        <v>85</v>
      </c>
      <c r="AY442" s="20" t="s">
        <v>151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20" t="s">
        <v>83</v>
      </c>
      <c r="BK442" s="229">
        <f>ROUND(I442*H442,2)</f>
        <v>0</v>
      </c>
      <c r="BL442" s="20" t="s">
        <v>158</v>
      </c>
      <c r="BM442" s="228" t="s">
        <v>666</v>
      </c>
    </row>
    <row r="443" s="13" customFormat="1">
      <c r="A443" s="13"/>
      <c r="B443" s="235"/>
      <c r="C443" s="236"/>
      <c r="D443" s="237" t="s">
        <v>162</v>
      </c>
      <c r="E443" s="238" t="s">
        <v>19</v>
      </c>
      <c r="F443" s="239" t="s">
        <v>667</v>
      </c>
      <c r="G443" s="236"/>
      <c r="H443" s="240">
        <v>1.0149999999999999</v>
      </c>
      <c r="I443" s="241"/>
      <c r="J443" s="236"/>
      <c r="K443" s="236"/>
      <c r="L443" s="242"/>
      <c r="M443" s="243"/>
      <c r="N443" s="244"/>
      <c r="O443" s="244"/>
      <c r="P443" s="244"/>
      <c r="Q443" s="244"/>
      <c r="R443" s="244"/>
      <c r="S443" s="244"/>
      <c r="T443" s="24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6" t="s">
        <v>162</v>
      </c>
      <c r="AU443" s="246" t="s">
        <v>85</v>
      </c>
      <c r="AV443" s="13" t="s">
        <v>85</v>
      </c>
      <c r="AW443" s="13" t="s">
        <v>37</v>
      </c>
      <c r="AX443" s="13" t="s">
        <v>83</v>
      </c>
      <c r="AY443" s="246" t="s">
        <v>151</v>
      </c>
    </row>
    <row r="444" s="2" customFormat="1" ht="24.15" customHeight="1">
      <c r="A444" s="41"/>
      <c r="B444" s="42"/>
      <c r="C444" s="217" t="s">
        <v>668</v>
      </c>
      <c r="D444" s="217" t="s">
        <v>153</v>
      </c>
      <c r="E444" s="218" t="s">
        <v>669</v>
      </c>
      <c r="F444" s="219" t="s">
        <v>670</v>
      </c>
      <c r="G444" s="220" t="s">
        <v>156</v>
      </c>
      <c r="H444" s="221">
        <v>35</v>
      </c>
      <c r="I444" s="222"/>
      <c r="J444" s="223">
        <f>ROUND(I444*H444,2)</f>
        <v>0</v>
      </c>
      <c r="K444" s="219" t="s">
        <v>157</v>
      </c>
      <c r="L444" s="47"/>
      <c r="M444" s="224" t="s">
        <v>19</v>
      </c>
      <c r="N444" s="225" t="s">
        <v>47</v>
      </c>
      <c r="O444" s="87"/>
      <c r="P444" s="226">
        <f>O444*H444</f>
        <v>0</v>
      </c>
      <c r="Q444" s="226">
        <v>0</v>
      </c>
      <c r="R444" s="226">
        <f>Q444*H444</f>
        <v>0</v>
      </c>
      <c r="S444" s="226">
        <v>0</v>
      </c>
      <c r="T444" s="227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8" t="s">
        <v>158</v>
      </c>
      <c r="AT444" s="228" t="s">
        <v>153</v>
      </c>
      <c r="AU444" s="228" t="s">
        <v>85</v>
      </c>
      <c r="AY444" s="20" t="s">
        <v>151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20" t="s">
        <v>83</v>
      </c>
      <c r="BK444" s="229">
        <f>ROUND(I444*H444,2)</f>
        <v>0</v>
      </c>
      <c r="BL444" s="20" t="s">
        <v>158</v>
      </c>
      <c r="BM444" s="228" t="s">
        <v>671</v>
      </c>
    </row>
    <row r="445" s="2" customFormat="1">
      <c r="A445" s="41"/>
      <c r="B445" s="42"/>
      <c r="C445" s="43"/>
      <c r="D445" s="230" t="s">
        <v>160</v>
      </c>
      <c r="E445" s="43"/>
      <c r="F445" s="231" t="s">
        <v>672</v>
      </c>
      <c r="G445" s="43"/>
      <c r="H445" s="43"/>
      <c r="I445" s="232"/>
      <c r="J445" s="43"/>
      <c r="K445" s="43"/>
      <c r="L445" s="47"/>
      <c r="M445" s="233"/>
      <c r="N445" s="234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160</v>
      </c>
      <c r="AU445" s="20" t="s">
        <v>85</v>
      </c>
    </row>
    <row r="446" s="13" customFormat="1">
      <c r="A446" s="13"/>
      <c r="B446" s="235"/>
      <c r="C446" s="236"/>
      <c r="D446" s="237" t="s">
        <v>162</v>
      </c>
      <c r="E446" s="238" t="s">
        <v>19</v>
      </c>
      <c r="F446" s="239" t="s">
        <v>673</v>
      </c>
      <c r="G446" s="236"/>
      <c r="H446" s="240">
        <v>35</v>
      </c>
      <c r="I446" s="241"/>
      <c r="J446" s="236"/>
      <c r="K446" s="236"/>
      <c r="L446" s="242"/>
      <c r="M446" s="243"/>
      <c r="N446" s="244"/>
      <c r="O446" s="244"/>
      <c r="P446" s="244"/>
      <c r="Q446" s="244"/>
      <c r="R446" s="244"/>
      <c r="S446" s="244"/>
      <c r="T446" s="24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6" t="s">
        <v>162</v>
      </c>
      <c r="AU446" s="246" t="s">
        <v>85</v>
      </c>
      <c r="AV446" s="13" t="s">
        <v>85</v>
      </c>
      <c r="AW446" s="13" t="s">
        <v>37</v>
      </c>
      <c r="AX446" s="13" t="s">
        <v>83</v>
      </c>
      <c r="AY446" s="246" t="s">
        <v>151</v>
      </c>
    </row>
    <row r="447" s="2" customFormat="1" ht="16.5" customHeight="1">
      <c r="A447" s="41"/>
      <c r="B447" s="42"/>
      <c r="C447" s="279" t="s">
        <v>674</v>
      </c>
      <c r="D447" s="279" t="s">
        <v>395</v>
      </c>
      <c r="E447" s="280" t="s">
        <v>675</v>
      </c>
      <c r="F447" s="281" t="s">
        <v>676</v>
      </c>
      <c r="G447" s="282" t="s">
        <v>156</v>
      </c>
      <c r="H447" s="283">
        <v>35.524999999999999</v>
      </c>
      <c r="I447" s="284"/>
      <c r="J447" s="285">
        <f>ROUND(I447*H447,2)</f>
        <v>0</v>
      </c>
      <c r="K447" s="281" t="s">
        <v>157</v>
      </c>
      <c r="L447" s="286"/>
      <c r="M447" s="287" t="s">
        <v>19</v>
      </c>
      <c r="N447" s="288" t="s">
        <v>47</v>
      </c>
      <c r="O447" s="87"/>
      <c r="P447" s="226">
        <f>O447*H447</f>
        <v>0</v>
      </c>
      <c r="Q447" s="226">
        <v>0.0021199999999999999</v>
      </c>
      <c r="R447" s="226">
        <f>Q447*H447</f>
        <v>0.075312999999999991</v>
      </c>
      <c r="S447" s="226">
        <v>0</v>
      </c>
      <c r="T447" s="227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8" t="s">
        <v>208</v>
      </c>
      <c r="AT447" s="228" t="s">
        <v>395</v>
      </c>
      <c r="AU447" s="228" t="s">
        <v>85</v>
      </c>
      <c r="AY447" s="20" t="s">
        <v>151</v>
      </c>
      <c r="BE447" s="229">
        <f>IF(N447="základní",J447,0)</f>
        <v>0</v>
      </c>
      <c r="BF447" s="229">
        <f>IF(N447="snížená",J447,0)</f>
        <v>0</v>
      </c>
      <c r="BG447" s="229">
        <f>IF(N447="zákl. přenesená",J447,0)</f>
        <v>0</v>
      </c>
      <c r="BH447" s="229">
        <f>IF(N447="sníž. přenesená",J447,0)</f>
        <v>0</v>
      </c>
      <c r="BI447" s="229">
        <f>IF(N447="nulová",J447,0)</f>
        <v>0</v>
      </c>
      <c r="BJ447" s="20" t="s">
        <v>83</v>
      </c>
      <c r="BK447" s="229">
        <f>ROUND(I447*H447,2)</f>
        <v>0</v>
      </c>
      <c r="BL447" s="20" t="s">
        <v>158</v>
      </c>
      <c r="BM447" s="228" t="s">
        <v>677</v>
      </c>
    </row>
    <row r="448" s="13" customFormat="1">
      <c r="A448" s="13"/>
      <c r="B448" s="235"/>
      <c r="C448" s="236"/>
      <c r="D448" s="237" t="s">
        <v>162</v>
      </c>
      <c r="E448" s="238" t="s">
        <v>19</v>
      </c>
      <c r="F448" s="239" t="s">
        <v>678</v>
      </c>
      <c r="G448" s="236"/>
      <c r="H448" s="240">
        <v>35.524999999999999</v>
      </c>
      <c r="I448" s="241"/>
      <c r="J448" s="236"/>
      <c r="K448" s="236"/>
      <c r="L448" s="242"/>
      <c r="M448" s="243"/>
      <c r="N448" s="244"/>
      <c r="O448" s="244"/>
      <c r="P448" s="244"/>
      <c r="Q448" s="244"/>
      <c r="R448" s="244"/>
      <c r="S448" s="244"/>
      <c r="T448" s="24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6" t="s">
        <v>162</v>
      </c>
      <c r="AU448" s="246" t="s">
        <v>85</v>
      </c>
      <c r="AV448" s="13" t="s">
        <v>85</v>
      </c>
      <c r="AW448" s="13" t="s">
        <v>37</v>
      </c>
      <c r="AX448" s="13" t="s">
        <v>83</v>
      </c>
      <c r="AY448" s="246" t="s">
        <v>151</v>
      </c>
    </row>
    <row r="449" s="2" customFormat="1" ht="24.15" customHeight="1">
      <c r="A449" s="41"/>
      <c r="B449" s="42"/>
      <c r="C449" s="217" t="s">
        <v>679</v>
      </c>
      <c r="D449" s="217" t="s">
        <v>153</v>
      </c>
      <c r="E449" s="218" t="s">
        <v>680</v>
      </c>
      <c r="F449" s="219" t="s">
        <v>681</v>
      </c>
      <c r="G449" s="220" t="s">
        <v>156</v>
      </c>
      <c r="H449" s="221">
        <v>3</v>
      </c>
      <c r="I449" s="222"/>
      <c r="J449" s="223">
        <f>ROUND(I449*H449,2)</f>
        <v>0</v>
      </c>
      <c r="K449" s="219" t="s">
        <v>157</v>
      </c>
      <c r="L449" s="47"/>
      <c r="M449" s="224" t="s">
        <v>19</v>
      </c>
      <c r="N449" s="225" t="s">
        <v>47</v>
      </c>
      <c r="O449" s="87"/>
      <c r="P449" s="226">
        <f>O449*H449</f>
        <v>0</v>
      </c>
      <c r="Q449" s="226">
        <v>0</v>
      </c>
      <c r="R449" s="226">
        <f>Q449*H449</f>
        <v>0</v>
      </c>
      <c r="S449" s="226">
        <v>0</v>
      </c>
      <c r="T449" s="227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8" t="s">
        <v>158</v>
      </c>
      <c r="AT449" s="228" t="s">
        <v>153</v>
      </c>
      <c r="AU449" s="228" t="s">
        <v>85</v>
      </c>
      <c r="AY449" s="20" t="s">
        <v>151</v>
      </c>
      <c r="BE449" s="229">
        <f>IF(N449="základní",J449,0)</f>
        <v>0</v>
      </c>
      <c r="BF449" s="229">
        <f>IF(N449="snížená",J449,0)</f>
        <v>0</v>
      </c>
      <c r="BG449" s="229">
        <f>IF(N449="zákl. přenesená",J449,0)</f>
        <v>0</v>
      </c>
      <c r="BH449" s="229">
        <f>IF(N449="sníž. přenesená",J449,0)</f>
        <v>0</v>
      </c>
      <c r="BI449" s="229">
        <f>IF(N449="nulová",J449,0)</f>
        <v>0</v>
      </c>
      <c r="BJ449" s="20" t="s">
        <v>83</v>
      </c>
      <c r="BK449" s="229">
        <f>ROUND(I449*H449,2)</f>
        <v>0</v>
      </c>
      <c r="BL449" s="20" t="s">
        <v>158</v>
      </c>
      <c r="BM449" s="228" t="s">
        <v>682</v>
      </c>
    </row>
    <row r="450" s="2" customFormat="1">
      <c r="A450" s="41"/>
      <c r="B450" s="42"/>
      <c r="C450" s="43"/>
      <c r="D450" s="230" t="s">
        <v>160</v>
      </c>
      <c r="E450" s="43"/>
      <c r="F450" s="231" t="s">
        <v>683</v>
      </c>
      <c r="G450" s="43"/>
      <c r="H450" s="43"/>
      <c r="I450" s="232"/>
      <c r="J450" s="43"/>
      <c r="K450" s="43"/>
      <c r="L450" s="47"/>
      <c r="M450" s="233"/>
      <c r="N450" s="23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160</v>
      </c>
      <c r="AU450" s="20" t="s">
        <v>85</v>
      </c>
    </row>
    <row r="451" s="13" customFormat="1">
      <c r="A451" s="13"/>
      <c r="B451" s="235"/>
      <c r="C451" s="236"/>
      <c r="D451" s="237" t="s">
        <v>162</v>
      </c>
      <c r="E451" s="238" t="s">
        <v>19</v>
      </c>
      <c r="F451" s="239" t="s">
        <v>277</v>
      </c>
      <c r="G451" s="236"/>
      <c r="H451" s="240">
        <v>3</v>
      </c>
      <c r="I451" s="241"/>
      <c r="J451" s="236"/>
      <c r="K451" s="236"/>
      <c r="L451" s="242"/>
      <c r="M451" s="243"/>
      <c r="N451" s="244"/>
      <c r="O451" s="244"/>
      <c r="P451" s="244"/>
      <c r="Q451" s="244"/>
      <c r="R451" s="244"/>
      <c r="S451" s="244"/>
      <c r="T451" s="24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6" t="s">
        <v>162</v>
      </c>
      <c r="AU451" s="246" t="s">
        <v>85</v>
      </c>
      <c r="AV451" s="13" t="s">
        <v>85</v>
      </c>
      <c r="AW451" s="13" t="s">
        <v>37</v>
      </c>
      <c r="AX451" s="13" t="s">
        <v>83</v>
      </c>
      <c r="AY451" s="246" t="s">
        <v>151</v>
      </c>
    </row>
    <row r="452" s="2" customFormat="1" ht="16.5" customHeight="1">
      <c r="A452" s="41"/>
      <c r="B452" s="42"/>
      <c r="C452" s="279" t="s">
        <v>684</v>
      </c>
      <c r="D452" s="279" t="s">
        <v>395</v>
      </c>
      <c r="E452" s="280" t="s">
        <v>685</v>
      </c>
      <c r="F452" s="281" t="s">
        <v>686</v>
      </c>
      <c r="G452" s="282" t="s">
        <v>156</v>
      </c>
      <c r="H452" s="283">
        <v>3.0449999999999999</v>
      </c>
      <c r="I452" s="284"/>
      <c r="J452" s="285">
        <f>ROUND(I452*H452,2)</f>
        <v>0</v>
      </c>
      <c r="K452" s="281" t="s">
        <v>157</v>
      </c>
      <c r="L452" s="286"/>
      <c r="M452" s="287" t="s">
        <v>19</v>
      </c>
      <c r="N452" s="288" t="s">
        <v>47</v>
      </c>
      <c r="O452" s="87"/>
      <c r="P452" s="226">
        <f>O452*H452</f>
        <v>0</v>
      </c>
      <c r="Q452" s="226">
        <v>0.0050800000000000003</v>
      </c>
      <c r="R452" s="226">
        <f>Q452*H452</f>
        <v>0.015468600000000001</v>
      </c>
      <c r="S452" s="226">
        <v>0</v>
      </c>
      <c r="T452" s="227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8" t="s">
        <v>208</v>
      </c>
      <c r="AT452" s="228" t="s">
        <v>395</v>
      </c>
      <c r="AU452" s="228" t="s">
        <v>85</v>
      </c>
      <c r="AY452" s="20" t="s">
        <v>151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20" t="s">
        <v>83</v>
      </c>
      <c r="BK452" s="229">
        <f>ROUND(I452*H452,2)</f>
        <v>0</v>
      </c>
      <c r="BL452" s="20" t="s">
        <v>158</v>
      </c>
      <c r="BM452" s="228" t="s">
        <v>687</v>
      </c>
    </row>
    <row r="453" s="13" customFormat="1">
      <c r="A453" s="13"/>
      <c r="B453" s="235"/>
      <c r="C453" s="236"/>
      <c r="D453" s="237" t="s">
        <v>162</v>
      </c>
      <c r="E453" s="238" t="s">
        <v>19</v>
      </c>
      <c r="F453" s="239" t="s">
        <v>688</v>
      </c>
      <c r="G453" s="236"/>
      <c r="H453" s="240">
        <v>3.0449999999999999</v>
      </c>
      <c r="I453" s="241"/>
      <c r="J453" s="236"/>
      <c r="K453" s="236"/>
      <c r="L453" s="242"/>
      <c r="M453" s="243"/>
      <c r="N453" s="244"/>
      <c r="O453" s="244"/>
      <c r="P453" s="244"/>
      <c r="Q453" s="244"/>
      <c r="R453" s="244"/>
      <c r="S453" s="244"/>
      <c r="T453" s="24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6" t="s">
        <v>162</v>
      </c>
      <c r="AU453" s="246" t="s">
        <v>85</v>
      </c>
      <c r="AV453" s="13" t="s">
        <v>85</v>
      </c>
      <c r="AW453" s="13" t="s">
        <v>37</v>
      </c>
      <c r="AX453" s="13" t="s">
        <v>83</v>
      </c>
      <c r="AY453" s="246" t="s">
        <v>151</v>
      </c>
    </row>
    <row r="454" s="2" customFormat="1" ht="24.15" customHeight="1">
      <c r="A454" s="41"/>
      <c r="B454" s="42"/>
      <c r="C454" s="217" t="s">
        <v>689</v>
      </c>
      <c r="D454" s="217" t="s">
        <v>153</v>
      </c>
      <c r="E454" s="218" t="s">
        <v>690</v>
      </c>
      <c r="F454" s="219" t="s">
        <v>691</v>
      </c>
      <c r="G454" s="220" t="s">
        <v>156</v>
      </c>
      <c r="H454" s="221">
        <v>13</v>
      </c>
      <c r="I454" s="222"/>
      <c r="J454" s="223">
        <f>ROUND(I454*H454,2)</f>
        <v>0</v>
      </c>
      <c r="K454" s="219" t="s">
        <v>157</v>
      </c>
      <c r="L454" s="47"/>
      <c r="M454" s="224" t="s">
        <v>19</v>
      </c>
      <c r="N454" s="225" t="s">
        <v>47</v>
      </c>
      <c r="O454" s="87"/>
      <c r="P454" s="226">
        <f>O454*H454</f>
        <v>0</v>
      </c>
      <c r="Q454" s="226">
        <v>0</v>
      </c>
      <c r="R454" s="226">
        <f>Q454*H454</f>
        <v>0</v>
      </c>
      <c r="S454" s="226">
        <v>0</v>
      </c>
      <c r="T454" s="22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8" t="s">
        <v>158</v>
      </c>
      <c r="AT454" s="228" t="s">
        <v>153</v>
      </c>
      <c r="AU454" s="228" t="s">
        <v>85</v>
      </c>
      <c r="AY454" s="20" t="s">
        <v>151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20" t="s">
        <v>83</v>
      </c>
      <c r="BK454" s="229">
        <f>ROUND(I454*H454,2)</f>
        <v>0</v>
      </c>
      <c r="BL454" s="20" t="s">
        <v>158</v>
      </c>
      <c r="BM454" s="228" t="s">
        <v>692</v>
      </c>
    </row>
    <row r="455" s="2" customFormat="1">
      <c r="A455" s="41"/>
      <c r="B455" s="42"/>
      <c r="C455" s="43"/>
      <c r="D455" s="230" t="s">
        <v>160</v>
      </c>
      <c r="E455" s="43"/>
      <c r="F455" s="231" t="s">
        <v>693</v>
      </c>
      <c r="G455" s="43"/>
      <c r="H455" s="43"/>
      <c r="I455" s="232"/>
      <c r="J455" s="43"/>
      <c r="K455" s="43"/>
      <c r="L455" s="47"/>
      <c r="M455" s="233"/>
      <c r="N455" s="23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160</v>
      </c>
      <c r="AU455" s="20" t="s">
        <v>85</v>
      </c>
    </row>
    <row r="456" s="13" customFormat="1">
      <c r="A456" s="13"/>
      <c r="B456" s="235"/>
      <c r="C456" s="236"/>
      <c r="D456" s="237" t="s">
        <v>162</v>
      </c>
      <c r="E456" s="238" t="s">
        <v>19</v>
      </c>
      <c r="F456" s="239" t="s">
        <v>694</v>
      </c>
      <c r="G456" s="236"/>
      <c r="H456" s="240">
        <v>13</v>
      </c>
      <c r="I456" s="241"/>
      <c r="J456" s="236"/>
      <c r="K456" s="236"/>
      <c r="L456" s="242"/>
      <c r="M456" s="243"/>
      <c r="N456" s="244"/>
      <c r="O456" s="244"/>
      <c r="P456" s="244"/>
      <c r="Q456" s="244"/>
      <c r="R456" s="244"/>
      <c r="S456" s="244"/>
      <c r="T456" s="245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6" t="s">
        <v>162</v>
      </c>
      <c r="AU456" s="246" t="s">
        <v>85</v>
      </c>
      <c r="AV456" s="13" t="s">
        <v>85</v>
      </c>
      <c r="AW456" s="13" t="s">
        <v>37</v>
      </c>
      <c r="AX456" s="13" t="s">
        <v>83</v>
      </c>
      <c r="AY456" s="246" t="s">
        <v>151</v>
      </c>
    </row>
    <row r="457" s="2" customFormat="1" ht="16.5" customHeight="1">
      <c r="A457" s="41"/>
      <c r="B457" s="42"/>
      <c r="C457" s="279" t="s">
        <v>695</v>
      </c>
      <c r="D457" s="279" t="s">
        <v>395</v>
      </c>
      <c r="E457" s="280" t="s">
        <v>696</v>
      </c>
      <c r="F457" s="281" t="s">
        <v>697</v>
      </c>
      <c r="G457" s="282" t="s">
        <v>156</v>
      </c>
      <c r="H457" s="283">
        <v>13.195</v>
      </c>
      <c r="I457" s="284"/>
      <c r="J457" s="285">
        <f>ROUND(I457*H457,2)</f>
        <v>0</v>
      </c>
      <c r="K457" s="281" t="s">
        <v>157</v>
      </c>
      <c r="L457" s="286"/>
      <c r="M457" s="287" t="s">
        <v>19</v>
      </c>
      <c r="N457" s="288" t="s">
        <v>47</v>
      </c>
      <c r="O457" s="87"/>
      <c r="P457" s="226">
        <f>O457*H457</f>
        <v>0</v>
      </c>
      <c r="Q457" s="226">
        <v>0.0066699999999999997</v>
      </c>
      <c r="R457" s="226">
        <f>Q457*H457</f>
        <v>0.088010649999999996</v>
      </c>
      <c r="S457" s="226">
        <v>0</v>
      </c>
      <c r="T457" s="227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8" t="s">
        <v>208</v>
      </c>
      <c r="AT457" s="228" t="s">
        <v>395</v>
      </c>
      <c r="AU457" s="228" t="s">
        <v>85</v>
      </c>
      <c r="AY457" s="20" t="s">
        <v>151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20" t="s">
        <v>83</v>
      </c>
      <c r="BK457" s="229">
        <f>ROUND(I457*H457,2)</f>
        <v>0</v>
      </c>
      <c r="BL457" s="20" t="s">
        <v>158</v>
      </c>
      <c r="BM457" s="228" t="s">
        <v>698</v>
      </c>
    </row>
    <row r="458" s="13" customFormat="1">
      <c r="A458" s="13"/>
      <c r="B458" s="235"/>
      <c r="C458" s="236"/>
      <c r="D458" s="237" t="s">
        <v>162</v>
      </c>
      <c r="E458" s="238" t="s">
        <v>19</v>
      </c>
      <c r="F458" s="239" t="s">
        <v>699</v>
      </c>
      <c r="G458" s="236"/>
      <c r="H458" s="240">
        <v>13.195</v>
      </c>
      <c r="I458" s="241"/>
      <c r="J458" s="236"/>
      <c r="K458" s="236"/>
      <c r="L458" s="242"/>
      <c r="M458" s="243"/>
      <c r="N458" s="244"/>
      <c r="O458" s="244"/>
      <c r="P458" s="244"/>
      <c r="Q458" s="244"/>
      <c r="R458" s="244"/>
      <c r="S458" s="244"/>
      <c r="T458" s="24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6" t="s">
        <v>162</v>
      </c>
      <c r="AU458" s="246" t="s">
        <v>85</v>
      </c>
      <c r="AV458" s="13" t="s">
        <v>85</v>
      </c>
      <c r="AW458" s="13" t="s">
        <v>37</v>
      </c>
      <c r="AX458" s="13" t="s">
        <v>83</v>
      </c>
      <c r="AY458" s="246" t="s">
        <v>151</v>
      </c>
    </row>
    <row r="459" s="2" customFormat="1" ht="24.15" customHeight="1">
      <c r="A459" s="41"/>
      <c r="B459" s="42"/>
      <c r="C459" s="217" t="s">
        <v>700</v>
      </c>
      <c r="D459" s="217" t="s">
        <v>153</v>
      </c>
      <c r="E459" s="218" t="s">
        <v>701</v>
      </c>
      <c r="F459" s="219" t="s">
        <v>702</v>
      </c>
      <c r="G459" s="220" t="s">
        <v>156</v>
      </c>
      <c r="H459" s="221">
        <v>458</v>
      </c>
      <c r="I459" s="222"/>
      <c r="J459" s="223">
        <f>ROUND(I459*H459,2)</f>
        <v>0</v>
      </c>
      <c r="K459" s="219" t="s">
        <v>157</v>
      </c>
      <c r="L459" s="47"/>
      <c r="M459" s="224" t="s">
        <v>19</v>
      </c>
      <c r="N459" s="225" t="s">
        <v>47</v>
      </c>
      <c r="O459" s="87"/>
      <c r="P459" s="226">
        <f>O459*H459</f>
        <v>0</v>
      </c>
      <c r="Q459" s="226">
        <v>0</v>
      </c>
      <c r="R459" s="226">
        <f>Q459*H459</f>
        <v>0</v>
      </c>
      <c r="S459" s="226">
        <v>0</v>
      </c>
      <c r="T459" s="227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8" t="s">
        <v>158</v>
      </c>
      <c r="AT459" s="228" t="s">
        <v>153</v>
      </c>
      <c r="AU459" s="228" t="s">
        <v>85</v>
      </c>
      <c r="AY459" s="20" t="s">
        <v>151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20" t="s">
        <v>83</v>
      </c>
      <c r="BK459" s="229">
        <f>ROUND(I459*H459,2)</f>
        <v>0</v>
      </c>
      <c r="BL459" s="20" t="s">
        <v>158</v>
      </c>
      <c r="BM459" s="228" t="s">
        <v>703</v>
      </c>
    </row>
    <row r="460" s="2" customFormat="1">
      <c r="A460" s="41"/>
      <c r="B460" s="42"/>
      <c r="C460" s="43"/>
      <c r="D460" s="230" t="s">
        <v>160</v>
      </c>
      <c r="E460" s="43"/>
      <c r="F460" s="231" t="s">
        <v>704</v>
      </c>
      <c r="G460" s="43"/>
      <c r="H460" s="43"/>
      <c r="I460" s="232"/>
      <c r="J460" s="43"/>
      <c r="K460" s="43"/>
      <c r="L460" s="47"/>
      <c r="M460" s="233"/>
      <c r="N460" s="234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160</v>
      </c>
      <c r="AU460" s="20" t="s">
        <v>85</v>
      </c>
    </row>
    <row r="461" s="13" customFormat="1">
      <c r="A461" s="13"/>
      <c r="B461" s="235"/>
      <c r="C461" s="236"/>
      <c r="D461" s="237" t="s">
        <v>162</v>
      </c>
      <c r="E461" s="238" t="s">
        <v>19</v>
      </c>
      <c r="F461" s="239" t="s">
        <v>705</v>
      </c>
      <c r="G461" s="236"/>
      <c r="H461" s="240">
        <v>458</v>
      </c>
      <c r="I461" s="241"/>
      <c r="J461" s="236"/>
      <c r="K461" s="236"/>
      <c r="L461" s="242"/>
      <c r="M461" s="243"/>
      <c r="N461" s="244"/>
      <c r="O461" s="244"/>
      <c r="P461" s="244"/>
      <c r="Q461" s="244"/>
      <c r="R461" s="244"/>
      <c r="S461" s="244"/>
      <c r="T461" s="24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6" t="s">
        <v>162</v>
      </c>
      <c r="AU461" s="246" t="s">
        <v>85</v>
      </c>
      <c r="AV461" s="13" t="s">
        <v>85</v>
      </c>
      <c r="AW461" s="13" t="s">
        <v>37</v>
      </c>
      <c r="AX461" s="13" t="s">
        <v>83</v>
      </c>
      <c r="AY461" s="246" t="s">
        <v>151</v>
      </c>
    </row>
    <row r="462" s="2" customFormat="1" ht="16.5" customHeight="1">
      <c r="A462" s="41"/>
      <c r="B462" s="42"/>
      <c r="C462" s="279" t="s">
        <v>706</v>
      </c>
      <c r="D462" s="279" t="s">
        <v>395</v>
      </c>
      <c r="E462" s="280" t="s">
        <v>707</v>
      </c>
      <c r="F462" s="281" t="s">
        <v>708</v>
      </c>
      <c r="G462" s="282" t="s">
        <v>156</v>
      </c>
      <c r="H462" s="283">
        <v>464.87</v>
      </c>
      <c r="I462" s="284"/>
      <c r="J462" s="285">
        <f>ROUND(I462*H462,2)</f>
        <v>0</v>
      </c>
      <c r="K462" s="281" t="s">
        <v>157</v>
      </c>
      <c r="L462" s="286"/>
      <c r="M462" s="287" t="s">
        <v>19</v>
      </c>
      <c r="N462" s="288" t="s">
        <v>47</v>
      </c>
      <c r="O462" s="87"/>
      <c r="P462" s="226">
        <f>O462*H462</f>
        <v>0</v>
      </c>
      <c r="Q462" s="226">
        <v>0.013100000000000001</v>
      </c>
      <c r="R462" s="226">
        <f>Q462*H462</f>
        <v>6.0897969999999999</v>
      </c>
      <c r="S462" s="226">
        <v>0</v>
      </c>
      <c r="T462" s="227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8" t="s">
        <v>208</v>
      </c>
      <c r="AT462" s="228" t="s">
        <v>395</v>
      </c>
      <c r="AU462" s="228" t="s">
        <v>85</v>
      </c>
      <c r="AY462" s="20" t="s">
        <v>151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20" t="s">
        <v>83</v>
      </c>
      <c r="BK462" s="229">
        <f>ROUND(I462*H462,2)</f>
        <v>0</v>
      </c>
      <c r="BL462" s="20" t="s">
        <v>158</v>
      </c>
      <c r="BM462" s="228" t="s">
        <v>709</v>
      </c>
    </row>
    <row r="463" s="13" customFormat="1">
      <c r="A463" s="13"/>
      <c r="B463" s="235"/>
      <c r="C463" s="236"/>
      <c r="D463" s="237" t="s">
        <v>162</v>
      </c>
      <c r="E463" s="238" t="s">
        <v>19</v>
      </c>
      <c r="F463" s="239" t="s">
        <v>710</v>
      </c>
      <c r="G463" s="236"/>
      <c r="H463" s="240">
        <v>464.87</v>
      </c>
      <c r="I463" s="241"/>
      <c r="J463" s="236"/>
      <c r="K463" s="236"/>
      <c r="L463" s="242"/>
      <c r="M463" s="243"/>
      <c r="N463" s="244"/>
      <c r="O463" s="244"/>
      <c r="P463" s="244"/>
      <c r="Q463" s="244"/>
      <c r="R463" s="244"/>
      <c r="S463" s="244"/>
      <c r="T463" s="24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6" t="s">
        <v>162</v>
      </c>
      <c r="AU463" s="246" t="s">
        <v>85</v>
      </c>
      <c r="AV463" s="13" t="s">
        <v>85</v>
      </c>
      <c r="AW463" s="13" t="s">
        <v>37</v>
      </c>
      <c r="AX463" s="13" t="s">
        <v>83</v>
      </c>
      <c r="AY463" s="246" t="s">
        <v>151</v>
      </c>
    </row>
    <row r="464" s="2" customFormat="1" ht="24.15" customHeight="1">
      <c r="A464" s="41"/>
      <c r="B464" s="42"/>
      <c r="C464" s="217" t="s">
        <v>711</v>
      </c>
      <c r="D464" s="217" t="s">
        <v>153</v>
      </c>
      <c r="E464" s="218" t="s">
        <v>712</v>
      </c>
      <c r="F464" s="219" t="s">
        <v>713</v>
      </c>
      <c r="G464" s="220" t="s">
        <v>507</v>
      </c>
      <c r="H464" s="221">
        <v>7</v>
      </c>
      <c r="I464" s="222"/>
      <c r="J464" s="223">
        <f>ROUND(I464*H464,2)</f>
        <v>0</v>
      </c>
      <c r="K464" s="219" t="s">
        <v>157</v>
      </c>
      <c r="L464" s="47"/>
      <c r="M464" s="224" t="s">
        <v>19</v>
      </c>
      <c r="N464" s="225" t="s">
        <v>47</v>
      </c>
      <c r="O464" s="87"/>
      <c r="P464" s="226">
        <f>O464*H464</f>
        <v>0</v>
      </c>
      <c r="Q464" s="226">
        <v>0</v>
      </c>
      <c r="R464" s="226">
        <f>Q464*H464</f>
        <v>0</v>
      </c>
      <c r="S464" s="226">
        <v>0</v>
      </c>
      <c r="T464" s="227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28" t="s">
        <v>158</v>
      </c>
      <c r="AT464" s="228" t="s">
        <v>153</v>
      </c>
      <c r="AU464" s="228" t="s">
        <v>85</v>
      </c>
      <c r="AY464" s="20" t="s">
        <v>151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20" t="s">
        <v>83</v>
      </c>
      <c r="BK464" s="229">
        <f>ROUND(I464*H464,2)</f>
        <v>0</v>
      </c>
      <c r="BL464" s="20" t="s">
        <v>158</v>
      </c>
      <c r="BM464" s="228" t="s">
        <v>714</v>
      </c>
    </row>
    <row r="465" s="2" customFormat="1">
      <c r="A465" s="41"/>
      <c r="B465" s="42"/>
      <c r="C465" s="43"/>
      <c r="D465" s="230" t="s">
        <v>160</v>
      </c>
      <c r="E465" s="43"/>
      <c r="F465" s="231" t="s">
        <v>715</v>
      </c>
      <c r="G465" s="43"/>
      <c r="H465" s="43"/>
      <c r="I465" s="232"/>
      <c r="J465" s="43"/>
      <c r="K465" s="43"/>
      <c r="L465" s="47"/>
      <c r="M465" s="233"/>
      <c r="N465" s="234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160</v>
      </c>
      <c r="AU465" s="20" t="s">
        <v>85</v>
      </c>
    </row>
    <row r="466" s="13" customFormat="1">
      <c r="A466" s="13"/>
      <c r="B466" s="235"/>
      <c r="C466" s="236"/>
      <c r="D466" s="237" t="s">
        <v>162</v>
      </c>
      <c r="E466" s="238" t="s">
        <v>19</v>
      </c>
      <c r="F466" s="239" t="s">
        <v>716</v>
      </c>
      <c r="G466" s="236"/>
      <c r="H466" s="240">
        <v>7</v>
      </c>
      <c r="I466" s="241"/>
      <c r="J466" s="236"/>
      <c r="K466" s="236"/>
      <c r="L466" s="242"/>
      <c r="M466" s="243"/>
      <c r="N466" s="244"/>
      <c r="O466" s="244"/>
      <c r="P466" s="244"/>
      <c r="Q466" s="244"/>
      <c r="R466" s="244"/>
      <c r="S466" s="244"/>
      <c r="T466" s="24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6" t="s">
        <v>162</v>
      </c>
      <c r="AU466" s="246" t="s">
        <v>85</v>
      </c>
      <c r="AV466" s="13" t="s">
        <v>85</v>
      </c>
      <c r="AW466" s="13" t="s">
        <v>37</v>
      </c>
      <c r="AX466" s="13" t="s">
        <v>83</v>
      </c>
      <c r="AY466" s="246" t="s">
        <v>151</v>
      </c>
    </row>
    <row r="467" s="2" customFormat="1" ht="16.5" customHeight="1">
      <c r="A467" s="41"/>
      <c r="B467" s="42"/>
      <c r="C467" s="279" t="s">
        <v>717</v>
      </c>
      <c r="D467" s="279" t="s">
        <v>395</v>
      </c>
      <c r="E467" s="280" t="s">
        <v>718</v>
      </c>
      <c r="F467" s="281" t="s">
        <v>719</v>
      </c>
      <c r="G467" s="282" t="s">
        <v>507</v>
      </c>
      <c r="H467" s="283">
        <v>7</v>
      </c>
      <c r="I467" s="284"/>
      <c r="J467" s="285">
        <f>ROUND(I467*H467,2)</f>
        <v>0</v>
      </c>
      <c r="K467" s="281" t="s">
        <v>19</v>
      </c>
      <c r="L467" s="286"/>
      <c r="M467" s="287" t="s">
        <v>19</v>
      </c>
      <c r="N467" s="288" t="s">
        <v>47</v>
      </c>
      <c r="O467" s="87"/>
      <c r="P467" s="226">
        <f>O467*H467</f>
        <v>0</v>
      </c>
      <c r="Q467" s="226">
        <v>2.0000000000000002E-05</v>
      </c>
      <c r="R467" s="226">
        <f>Q467*H467</f>
        <v>0.00014000000000000002</v>
      </c>
      <c r="S467" s="226">
        <v>0</v>
      </c>
      <c r="T467" s="22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8" t="s">
        <v>208</v>
      </c>
      <c r="AT467" s="228" t="s">
        <v>395</v>
      </c>
      <c r="AU467" s="228" t="s">
        <v>85</v>
      </c>
      <c r="AY467" s="20" t="s">
        <v>151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20" t="s">
        <v>83</v>
      </c>
      <c r="BK467" s="229">
        <f>ROUND(I467*H467,2)</f>
        <v>0</v>
      </c>
      <c r="BL467" s="20" t="s">
        <v>158</v>
      </c>
      <c r="BM467" s="228" t="s">
        <v>720</v>
      </c>
    </row>
    <row r="468" s="2" customFormat="1" ht="21.75" customHeight="1">
      <c r="A468" s="41"/>
      <c r="B468" s="42"/>
      <c r="C468" s="217" t="s">
        <v>721</v>
      </c>
      <c r="D468" s="217" t="s">
        <v>153</v>
      </c>
      <c r="E468" s="218" t="s">
        <v>722</v>
      </c>
      <c r="F468" s="219" t="s">
        <v>723</v>
      </c>
      <c r="G468" s="220" t="s">
        <v>507</v>
      </c>
      <c r="H468" s="221">
        <v>7</v>
      </c>
      <c r="I468" s="222"/>
      <c r="J468" s="223">
        <f>ROUND(I468*H468,2)</f>
        <v>0</v>
      </c>
      <c r="K468" s="219" t="s">
        <v>157</v>
      </c>
      <c r="L468" s="47"/>
      <c r="M468" s="224" t="s">
        <v>19</v>
      </c>
      <c r="N468" s="225" t="s">
        <v>47</v>
      </c>
      <c r="O468" s="87"/>
      <c r="P468" s="226">
        <f>O468*H468</f>
        <v>0</v>
      </c>
      <c r="Q468" s="226">
        <v>0</v>
      </c>
      <c r="R468" s="226">
        <f>Q468*H468</f>
        <v>0</v>
      </c>
      <c r="S468" s="226">
        <v>0</v>
      </c>
      <c r="T468" s="227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28" t="s">
        <v>158</v>
      </c>
      <c r="AT468" s="228" t="s">
        <v>153</v>
      </c>
      <c r="AU468" s="228" t="s">
        <v>85</v>
      </c>
      <c r="AY468" s="20" t="s">
        <v>151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20" t="s">
        <v>83</v>
      </c>
      <c r="BK468" s="229">
        <f>ROUND(I468*H468,2)</f>
        <v>0</v>
      </c>
      <c r="BL468" s="20" t="s">
        <v>158</v>
      </c>
      <c r="BM468" s="228" t="s">
        <v>724</v>
      </c>
    </row>
    <row r="469" s="2" customFormat="1">
      <c r="A469" s="41"/>
      <c r="B469" s="42"/>
      <c r="C469" s="43"/>
      <c r="D469" s="230" t="s">
        <v>160</v>
      </c>
      <c r="E469" s="43"/>
      <c r="F469" s="231" t="s">
        <v>725</v>
      </c>
      <c r="G469" s="43"/>
      <c r="H469" s="43"/>
      <c r="I469" s="232"/>
      <c r="J469" s="43"/>
      <c r="K469" s="43"/>
      <c r="L469" s="47"/>
      <c r="M469" s="233"/>
      <c r="N469" s="23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160</v>
      </c>
      <c r="AU469" s="20" t="s">
        <v>85</v>
      </c>
    </row>
    <row r="470" s="13" customFormat="1">
      <c r="A470" s="13"/>
      <c r="B470" s="235"/>
      <c r="C470" s="236"/>
      <c r="D470" s="237" t="s">
        <v>162</v>
      </c>
      <c r="E470" s="238" t="s">
        <v>19</v>
      </c>
      <c r="F470" s="239" t="s">
        <v>716</v>
      </c>
      <c r="G470" s="236"/>
      <c r="H470" s="240">
        <v>7</v>
      </c>
      <c r="I470" s="241"/>
      <c r="J470" s="236"/>
      <c r="K470" s="236"/>
      <c r="L470" s="242"/>
      <c r="M470" s="243"/>
      <c r="N470" s="244"/>
      <c r="O470" s="244"/>
      <c r="P470" s="244"/>
      <c r="Q470" s="244"/>
      <c r="R470" s="244"/>
      <c r="S470" s="244"/>
      <c r="T470" s="24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6" t="s">
        <v>162</v>
      </c>
      <c r="AU470" s="246" t="s">
        <v>85</v>
      </c>
      <c r="AV470" s="13" t="s">
        <v>85</v>
      </c>
      <c r="AW470" s="13" t="s">
        <v>37</v>
      </c>
      <c r="AX470" s="13" t="s">
        <v>83</v>
      </c>
      <c r="AY470" s="246" t="s">
        <v>151</v>
      </c>
    </row>
    <row r="471" s="2" customFormat="1" ht="16.5" customHeight="1">
      <c r="A471" s="41"/>
      <c r="B471" s="42"/>
      <c r="C471" s="279" t="s">
        <v>726</v>
      </c>
      <c r="D471" s="279" t="s">
        <v>395</v>
      </c>
      <c r="E471" s="280" t="s">
        <v>727</v>
      </c>
      <c r="F471" s="281" t="s">
        <v>728</v>
      </c>
      <c r="G471" s="282" t="s">
        <v>507</v>
      </c>
      <c r="H471" s="283">
        <v>7</v>
      </c>
      <c r="I471" s="284"/>
      <c r="J471" s="285">
        <f>ROUND(I471*H471,2)</f>
        <v>0</v>
      </c>
      <c r="K471" s="281" t="s">
        <v>19</v>
      </c>
      <c r="L471" s="286"/>
      <c r="M471" s="287" t="s">
        <v>19</v>
      </c>
      <c r="N471" s="288" t="s">
        <v>47</v>
      </c>
      <c r="O471" s="87"/>
      <c r="P471" s="226">
        <f>O471*H471</f>
        <v>0</v>
      </c>
      <c r="Q471" s="226">
        <v>0.00016000000000000001</v>
      </c>
      <c r="R471" s="226">
        <f>Q471*H471</f>
        <v>0.0011200000000000001</v>
      </c>
      <c r="S471" s="226">
        <v>0</v>
      </c>
      <c r="T471" s="227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28" t="s">
        <v>208</v>
      </c>
      <c r="AT471" s="228" t="s">
        <v>395</v>
      </c>
      <c r="AU471" s="228" t="s">
        <v>85</v>
      </c>
      <c r="AY471" s="20" t="s">
        <v>151</v>
      </c>
      <c r="BE471" s="229">
        <f>IF(N471="základní",J471,0)</f>
        <v>0</v>
      </c>
      <c r="BF471" s="229">
        <f>IF(N471="snížená",J471,0)</f>
        <v>0</v>
      </c>
      <c r="BG471" s="229">
        <f>IF(N471="zákl. přenesená",J471,0)</f>
        <v>0</v>
      </c>
      <c r="BH471" s="229">
        <f>IF(N471="sníž. přenesená",J471,0)</f>
        <v>0</v>
      </c>
      <c r="BI471" s="229">
        <f>IF(N471="nulová",J471,0)</f>
        <v>0</v>
      </c>
      <c r="BJ471" s="20" t="s">
        <v>83</v>
      </c>
      <c r="BK471" s="229">
        <f>ROUND(I471*H471,2)</f>
        <v>0</v>
      </c>
      <c r="BL471" s="20" t="s">
        <v>158</v>
      </c>
      <c r="BM471" s="228" t="s">
        <v>729</v>
      </c>
    </row>
    <row r="472" s="2" customFormat="1" ht="24.15" customHeight="1">
      <c r="A472" s="41"/>
      <c r="B472" s="42"/>
      <c r="C472" s="217" t="s">
        <v>730</v>
      </c>
      <c r="D472" s="217" t="s">
        <v>153</v>
      </c>
      <c r="E472" s="218" t="s">
        <v>731</v>
      </c>
      <c r="F472" s="219" t="s">
        <v>732</v>
      </c>
      <c r="G472" s="220" t="s">
        <v>507</v>
      </c>
      <c r="H472" s="221">
        <v>1</v>
      </c>
      <c r="I472" s="222"/>
      <c r="J472" s="223">
        <f>ROUND(I472*H472,2)</f>
        <v>0</v>
      </c>
      <c r="K472" s="219" t="s">
        <v>157</v>
      </c>
      <c r="L472" s="47"/>
      <c r="M472" s="224" t="s">
        <v>19</v>
      </c>
      <c r="N472" s="225" t="s">
        <v>47</v>
      </c>
      <c r="O472" s="87"/>
      <c r="P472" s="226">
        <f>O472*H472</f>
        <v>0</v>
      </c>
      <c r="Q472" s="226">
        <v>0</v>
      </c>
      <c r="R472" s="226">
        <f>Q472*H472</f>
        <v>0</v>
      </c>
      <c r="S472" s="226">
        <v>0</v>
      </c>
      <c r="T472" s="227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8" t="s">
        <v>158</v>
      </c>
      <c r="AT472" s="228" t="s">
        <v>153</v>
      </c>
      <c r="AU472" s="228" t="s">
        <v>85</v>
      </c>
      <c r="AY472" s="20" t="s">
        <v>151</v>
      </c>
      <c r="BE472" s="229">
        <f>IF(N472="základní",J472,0)</f>
        <v>0</v>
      </c>
      <c r="BF472" s="229">
        <f>IF(N472="snížená",J472,0)</f>
        <v>0</v>
      </c>
      <c r="BG472" s="229">
        <f>IF(N472="zákl. přenesená",J472,0)</f>
        <v>0</v>
      </c>
      <c r="BH472" s="229">
        <f>IF(N472="sníž. přenesená",J472,0)</f>
        <v>0</v>
      </c>
      <c r="BI472" s="229">
        <f>IF(N472="nulová",J472,0)</f>
        <v>0</v>
      </c>
      <c r="BJ472" s="20" t="s">
        <v>83</v>
      </c>
      <c r="BK472" s="229">
        <f>ROUND(I472*H472,2)</f>
        <v>0</v>
      </c>
      <c r="BL472" s="20" t="s">
        <v>158</v>
      </c>
      <c r="BM472" s="228" t="s">
        <v>733</v>
      </c>
    </row>
    <row r="473" s="2" customFormat="1">
      <c r="A473" s="41"/>
      <c r="B473" s="42"/>
      <c r="C473" s="43"/>
      <c r="D473" s="230" t="s">
        <v>160</v>
      </c>
      <c r="E473" s="43"/>
      <c r="F473" s="231" t="s">
        <v>734</v>
      </c>
      <c r="G473" s="43"/>
      <c r="H473" s="43"/>
      <c r="I473" s="232"/>
      <c r="J473" s="43"/>
      <c r="K473" s="43"/>
      <c r="L473" s="47"/>
      <c r="M473" s="233"/>
      <c r="N473" s="234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160</v>
      </c>
      <c r="AU473" s="20" t="s">
        <v>85</v>
      </c>
    </row>
    <row r="474" s="13" customFormat="1">
      <c r="A474" s="13"/>
      <c r="B474" s="235"/>
      <c r="C474" s="236"/>
      <c r="D474" s="237" t="s">
        <v>162</v>
      </c>
      <c r="E474" s="238" t="s">
        <v>19</v>
      </c>
      <c r="F474" s="239" t="s">
        <v>645</v>
      </c>
      <c r="G474" s="236"/>
      <c r="H474" s="240">
        <v>1</v>
      </c>
      <c r="I474" s="241"/>
      <c r="J474" s="236"/>
      <c r="K474" s="236"/>
      <c r="L474" s="242"/>
      <c r="M474" s="243"/>
      <c r="N474" s="244"/>
      <c r="O474" s="244"/>
      <c r="P474" s="244"/>
      <c r="Q474" s="244"/>
      <c r="R474" s="244"/>
      <c r="S474" s="244"/>
      <c r="T474" s="24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6" t="s">
        <v>162</v>
      </c>
      <c r="AU474" s="246" t="s">
        <v>85</v>
      </c>
      <c r="AV474" s="13" t="s">
        <v>85</v>
      </c>
      <c r="AW474" s="13" t="s">
        <v>37</v>
      </c>
      <c r="AX474" s="13" t="s">
        <v>83</v>
      </c>
      <c r="AY474" s="246" t="s">
        <v>151</v>
      </c>
    </row>
    <row r="475" s="2" customFormat="1" ht="16.5" customHeight="1">
      <c r="A475" s="41"/>
      <c r="B475" s="42"/>
      <c r="C475" s="279" t="s">
        <v>735</v>
      </c>
      <c r="D475" s="279" t="s">
        <v>395</v>
      </c>
      <c r="E475" s="280" t="s">
        <v>736</v>
      </c>
      <c r="F475" s="281" t="s">
        <v>737</v>
      </c>
      <c r="G475" s="282" t="s">
        <v>507</v>
      </c>
      <c r="H475" s="283">
        <v>1</v>
      </c>
      <c r="I475" s="284"/>
      <c r="J475" s="285">
        <f>ROUND(I475*H475,2)</f>
        <v>0</v>
      </c>
      <c r="K475" s="281" t="s">
        <v>19</v>
      </c>
      <c r="L475" s="286"/>
      <c r="M475" s="287" t="s">
        <v>19</v>
      </c>
      <c r="N475" s="288" t="s">
        <v>47</v>
      </c>
      <c r="O475" s="87"/>
      <c r="P475" s="226">
        <f>O475*H475</f>
        <v>0</v>
      </c>
      <c r="Q475" s="226">
        <v>9.0000000000000006E-05</v>
      </c>
      <c r="R475" s="226">
        <f>Q475*H475</f>
        <v>9.0000000000000006E-05</v>
      </c>
      <c r="S475" s="226">
        <v>0</v>
      </c>
      <c r="T475" s="227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8" t="s">
        <v>208</v>
      </c>
      <c r="AT475" s="228" t="s">
        <v>395</v>
      </c>
      <c r="AU475" s="228" t="s">
        <v>85</v>
      </c>
      <c r="AY475" s="20" t="s">
        <v>151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20" t="s">
        <v>83</v>
      </c>
      <c r="BK475" s="229">
        <f>ROUND(I475*H475,2)</f>
        <v>0</v>
      </c>
      <c r="BL475" s="20" t="s">
        <v>158</v>
      </c>
      <c r="BM475" s="228" t="s">
        <v>738</v>
      </c>
    </row>
    <row r="476" s="2" customFormat="1" ht="21.75" customHeight="1">
      <c r="A476" s="41"/>
      <c r="B476" s="42"/>
      <c r="C476" s="217" t="s">
        <v>739</v>
      </c>
      <c r="D476" s="217" t="s">
        <v>153</v>
      </c>
      <c r="E476" s="218" t="s">
        <v>740</v>
      </c>
      <c r="F476" s="219" t="s">
        <v>741</v>
      </c>
      <c r="G476" s="220" t="s">
        <v>507</v>
      </c>
      <c r="H476" s="221">
        <v>1</v>
      </c>
      <c r="I476" s="222"/>
      <c r="J476" s="223">
        <f>ROUND(I476*H476,2)</f>
        <v>0</v>
      </c>
      <c r="K476" s="219" t="s">
        <v>157</v>
      </c>
      <c r="L476" s="47"/>
      <c r="M476" s="224" t="s">
        <v>19</v>
      </c>
      <c r="N476" s="225" t="s">
        <v>47</v>
      </c>
      <c r="O476" s="87"/>
      <c r="P476" s="226">
        <f>O476*H476</f>
        <v>0</v>
      </c>
      <c r="Q476" s="226">
        <v>0</v>
      </c>
      <c r="R476" s="226">
        <f>Q476*H476</f>
        <v>0</v>
      </c>
      <c r="S476" s="226">
        <v>0</v>
      </c>
      <c r="T476" s="227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8" t="s">
        <v>158</v>
      </c>
      <c r="AT476" s="228" t="s">
        <v>153</v>
      </c>
      <c r="AU476" s="228" t="s">
        <v>85</v>
      </c>
      <c r="AY476" s="20" t="s">
        <v>151</v>
      </c>
      <c r="BE476" s="229">
        <f>IF(N476="základní",J476,0)</f>
        <v>0</v>
      </c>
      <c r="BF476" s="229">
        <f>IF(N476="snížená",J476,0)</f>
        <v>0</v>
      </c>
      <c r="BG476" s="229">
        <f>IF(N476="zákl. přenesená",J476,0)</f>
        <v>0</v>
      </c>
      <c r="BH476" s="229">
        <f>IF(N476="sníž. přenesená",J476,0)</f>
        <v>0</v>
      </c>
      <c r="BI476" s="229">
        <f>IF(N476="nulová",J476,0)</f>
        <v>0</v>
      </c>
      <c r="BJ476" s="20" t="s">
        <v>83</v>
      </c>
      <c r="BK476" s="229">
        <f>ROUND(I476*H476,2)</f>
        <v>0</v>
      </c>
      <c r="BL476" s="20" t="s">
        <v>158</v>
      </c>
      <c r="BM476" s="228" t="s">
        <v>742</v>
      </c>
    </row>
    <row r="477" s="2" customFormat="1">
      <c r="A477" s="41"/>
      <c r="B477" s="42"/>
      <c r="C477" s="43"/>
      <c r="D477" s="230" t="s">
        <v>160</v>
      </c>
      <c r="E477" s="43"/>
      <c r="F477" s="231" t="s">
        <v>743</v>
      </c>
      <c r="G477" s="43"/>
      <c r="H477" s="43"/>
      <c r="I477" s="232"/>
      <c r="J477" s="43"/>
      <c r="K477" s="43"/>
      <c r="L477" s="47"/>
      <c r="M477" s="233"/>
      <c r="N477" s="234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160</v>
      </c>
      <c r="AU477" s="20" t="s">
        <v>85</v>
      </c>
    </row>
    <row r="478" s="13" customFormat="1">
      <c r="A478" s="13"/>
      <c r="B478" s="235"/>
      <c r="C478" s="236"/>
      <c r="D478" s="237" t="s">
        <v>162</v>
      </c>
      <c r="E478" s="238" t="s">
        <v>19</v>
      </c>
      <c r="F478" s="239" t="s">
        <v>645</v>
      </c>
      <c r="G478" s="236"/>
      <c r="H478" s="240">
        <v>1</v>
      </c>
      <c r="I478" s="241"/>
      <c r="J478" s="236"/>
      <c r="K478" s="236"/>
      <c r="L478" s="242"/>
      <c r="M478" s="243"/>
      <c r="N478" s="244"/>
      <c r="O478" s="244"/>
      <c r="P478" s="244"/>
      <c r="Q478" s="244"/>
      <c r="R478" s="244"/>
      <c r="S478" s="244"/>
      <c r="T478" s="24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6" t="s">
        <v>162</v>
      </c>
      <c r="AU478" s="246" t="s">
        <v>85</v>
      </c>
      <c r="AV478" s="13" t="s">
        <v>85</v>
      </c>
      <c r="AW478" s="13" t="s">
        <v>37</v>
      </c>
      <c r="AX478" s="13" t="s">
        <v>83</v>
      </c>
      <c r="AY478" s="246" t="s">
        <v>151</v>
      </c>
    </row>
    <row r="479" s="2" customFormat="1" ht="16.5" customHeight="1">
      <c r="A479" s="41"/>
      <c r="B479" s="42"/>
      <c r="C479" s="279" t="s">
        <v>744</v>
      </c>
      <c r="D479" s="279" t="s">
        <v>395</v>
      </c>
      <c r="E479" s="280" t="s">
        <v>745</v>
      </c>
      <c r="F479" s="281" t="s">
        <v>746</v>
      </c>
      <c r="G479" s="282" t="s">
        <v>507</v>
      </c>
      <c r="H479" s="283">
        <v>1</v>
      </c>
      <c r="I479" s="284"/>
      <c r="J479" s="285">
        <f>ROUND(I479*H479,2)</f>
        <v>0</v>
      </c>
      <c r="K479" s="281" t="s">
        <v>19</v>
      </c>
      <c r="L479" s="286"/>
      <c r="M479" s="287" t="s">
        <v>19</v>
      </c>
      <c r="N479" s="288" t="s">
        <v>47</v>
      </c>
      <c r="O479" s="87"/>
      <c r="P479" s="226">
        <f>O479*H479</f>
        <v>0</v>
      </c>
      <c r="Q479" s="226">
        <v>0.00052999999999999998</v>
      </c>
      <c r="R479" s="226">
        <f>Q479*H479</f>
        <v>0.00052999999999999998</v>
      </c>
      <c r="S479" s="226">
        <v>0</v>
      </c>
      <c r="T479" s="227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8" t="s">
        <v>208</v>
      </c>
      <c r="AT479" s="228" t="s">
        <v>395</v>
      </c>
      <c r="AU479" s="228" t="s">
        <v>85</v>
      </c>
      <c r="AY479" s="20" t="s">
        <v>151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20" t="s">
        <v>83</v>
      </c>
      <c r="BK479" s="229">
        <f>ROUND(I479*H479,2)</f>
        <v>0</v>
      </c>
      <c r="BL479" s="20" t="s">
        <v>158</v>
      </c>
      <c r="BM479" s="228" t="s">
        <v>747</v>
      </c>
    </row>
    <row r="480" s="2" customFormat="1" ht="24.15" customHeight="1">
      <c r="A480" s="41"/>
      <c r="B480" s="42"/>
      <c r="C480" s="217" t="s">
        <v>748</v>
      </c>
      <c r="D480" s="217" t="s">
        <v>153</v>
      </c>
      <c r="E480" s="218" t="s">
        <v>749</v>
      </c>
      <c r="F480" s="219" t="s">
        <v>750</v>
      </c>
      <c r="G480" s="220" t="s">
        <v>507</v>
      </c>
      <c r="H480" s="221">
        <v>9</v>
      </c>
      <c r="I480" s="222"/>
      <c r="J480" s="223">
        <f>ROUND(I480*H480,2)</f>
        <v>0</v>
      </c>
      <c r="K480" s="219" t="s">
        <v>157</v>
      </c>
      <c r="L480" s="47"/>
      <c r="M480" s="224" t="s">
        <v>19</v>
      </c>
      <c r="N480" s="225" t="s">
        <v>47</v>
      </c>
      <c r="O480" s="87"/>
      <c r="P480" s="226">
        <f>O480*H480</f>
        <v>0</v>
      </c>
      <c r="Q480" s="226">
        <v>0</v>
      </c>
      <c r="R480" s="226">
        <f>Q480*H480</f>
        <v>0</v>
      </c>
      <c r="S480" s="226">
        <v>0</v>
      </c>
      <c r="T480" s="227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8" t="s">
        <v>158</v>
      </c>
      <c r="AT480" s="228" t="s">
        <v>153</v>
      </c>
      <c r="AU480" s="228" t="s">
        <v>85</v>
      </c>
      <c r="AY480" s="20" t="s">
        <v>151</v>
      </c>
      <c r="BE480" s="229">
        <f>IF(N480="základní",J480,0)</f>
        <v>0</v>
      </c>
      <c r="BF480" s="229">
        <f>IF(N480="snížená",J480,0)</f>
        <v>0</v>
      </c>
      <c r="BG480" s="229">
        <f>IF(N480="zákl. přenesená",J480,0)</f>
        <v>0</v>
      </c>
      <c r="BH480" s="229">
        <f>IF(N480="sníž. přenesená",J480,0)</f>
        <v>0</v>
      </c>
      <c r="BI480" s="229">
        <f>IF(N480="nulová",J480,0)</f>
        <v>0</v>
      </c>
      <c r="BJ480" s="20" t="s">
        <v>83</v>
      </c>
      <c r="BK480" s="229">
        <f>ROUND(I480*H480,2)</f>
        <v>0</v>
      </c>
      <c r="BL480" s="20" t="s">
        <v>158</v>
      </c>
      <c r="BM480" s="228" t="s">
        <v>751</v>
      </c>
    </row>
    <row r="481" s="2" customFormat="1">
      <c r="A481" s="41"/>
      <c r="B481" s="42"/>
      <c r="C481" s="43"/>
      <c r="D481" s="230" t="s">
        <v>160</v>
      </c>
      <c r="E481" s="43"/>
      <c r="F481" s="231" t="s">
        <v>752</v>
      </c>
      <c r="G481" s="43"/>
      <c r="H481" s="43"/>
      <c r="I481" s="232"/>
      <c r="J481" s="43"/>
      <c r="K481" s="43"/>
      <c r="L481" s="47"/>
      <c r="M481" s="233"/>
      <c r="N481" s="234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160</v>
      </c>
      <c r="AU481" s="20" t="s">
        <v>85</v>
      </c>
    </row>
    <row r="482" s="13" customFormat="1">
      <c r="A482" s="13"/>
      <c r="B482" s="235"/>
      <c r="C482" s="236"/>
      <c r="D482" s="237" t="s">
        <v>162</v>
      </c>
      <c r="E482" s="238" t="s">
        <v>19</v>
      </c>
      <c r="F482" s="239" t="s">
        <v>753</v>
      </c>
      <c r="G482" s="236"/>
      <c r="H482" s="240">
        <v>9</v>
      </c>
      <c r="I482" s="241"/>
      <c r="J482" s="236"/>
      <c r="K482" s="236"/>
      <c r="L482" s="242"/>
      <c r="M482" s="243"/>
      <c r="N482" s="244"/>
      <c r="O482" s="244"/>
      <c r="P482" s="244"/>
      <c r="Q482" s="244"/>
      <c r="R482" s="244"/>
      <c r="S482" s="244"/>
      <c r="T482" s="24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6" t="s">
        <v>162</v>
      </c>
      <c r="AU482" s="246" t="s">
        <v>85</v>
      </c>
      <c r="AV482" s="13" t="s">
        <v>85</v>
      </c>
      <c r="AW482" s="13" t="s">
        <v>37</v>
      </c>
      <c r="AX482" s="13" t="s">
        <v>83</v>
      </c>
      <c r="AY482" s="246" t="s">
        <v>151</v>
      </c>
    </row>
    <row r="483" s="2" customFormat="1" ht="16.5" customHeight="1">
      <c r="A483" s="41"/>
      <c r="B483" s="42"/>
      <c r="C483" s="279" t="s">
        <v>754</v>
      </c>
      <c r="D483" s="279" t="s">
        <v>395</v>
      </c>
      <c r="E483" s="280" t="s">
        <v>755</v>
      </c>
      <c r="F483" s="281" t="s">
        <v>756</v>
      </c>
      <c r="G483" s="282" t="s">
        <v>507</v>
      </c>
      <c r="H483" s="283">
        <v>2</v>
      </c>
      <c r="I483" s="284"/>
      <c r="J483" s="285">
        <f>ROUND(I483*H483,2)</f>
        <v>0</v>
      </c>
      <c r="K483" s="281" t="s">
        <v>19</v>
      </c>
      <c r="L483" s="286"/>
      <c r="M483" s="287" t="s">
        <v>19</v>
      </c>
      <c r="N483" s="288" t="s">
        <v>47</v>
      </c>
      <c r="O483" s="87"/>
      <c r="P483" s="226">
        <f>O483*H483</f>
        <v>0</v>
      </c>
      <c r="Q483" s="226">
        <v>0.0025400000000000002</v>
      </c>
      <c r="R483" s="226">
        <f>Q483*H483</f>
        <v>0.0050800000000000003</v>
      </c>
      <c r="S483" s="226">
        <v>0</v>
      </c>
      <c r="T483" s="227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8" t="s">
        <v>208</v>
      </c>
      <c r="AT483" s="228" t="s">
        <v>395</v>
      </c>
      <c r="AU483" s="228" t="s">
        <v>85</v>
      </c>
      <c r="AY483" s="20" t="s">
        <v>151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20" t="s">
        <v>83</v>
      </c>
      <c r="BK483" s="229">
        <f>ROUND(I483*H483,2)</f>
        <v>0</v>
      </c>
      <c r="BL483" s="20" t="s">
        <v>158</v>
      </c>
      <c r="BM483" s="228" t="s">
        <v>757</v>
      </c>
    </row>
    <row r="484" s="2" customFormat="1" ht="24.15" customHeight="1">
      <c r="A484" s="41"/>
      <c r="B484" s="42"/>
      <c r="C484" s="217" t="s">
        <v>758</v>
      </c>
      <c r="D484" s="217" t="s">
        <v>153</v>
      </c>
      <c r="E484" s="218" t="s">
        <v>759</v>
      </c>
      <c r="F484" s="219" t="s">
        <v>760</v>
      </c>
      <c r="G484" s="220" t="s">
        <v>507</v>
      </c>
      <c r="H484" s="221">
        <v>10</v>
      </c>
      <c r="I484" s="222"/>
      <c r="J484" s="223">
        <f>ROUND(I484*H484,2)</f>
        <v>0</v>
      </c>
      <c r="K484" s="219" t="s">
        <v>157</v>
      </c>
      <c r="L484" s="47"/>
      <c r="M484" s="224" t="s">
        <v>19</v>
      </c>
      <c r="N484" s="225" t="s">
        <v>47</v>
      </c>
      <c r="O484" s="87"/>
      <c r="P484" s="226">
        <f>O484*H484</f>
        <v>0</v>
      </c>
      <c r="Q484" s="226">
        <v>0</v>
      </c>
      <c r="R484" s="226">
        <f>Q484*H484</f>
        <v>0</v>
      </c>
      <c r="S484" s="226">
        <v>0</v>
      </c>
      <c r="T484" s="227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28" t="s">
        <v>158</v>
      </c>
      <c r="AT484" s="228" t="s">
        <v>153</v>
      </c>
      <c r="AU484" s="228" t="s">
        <v>85</v>
      </c>
      <c r="AY484" s="20" t="s">
        <v>151</v>
      </c>
      <c r="BE484" s="229">
        <f>IF(N484="základní",J484,0)</f>
        <v>0</v>
      </c>
      <c r="BF484" s="229">
        <f>IF(N484="snížená",J484,0)</f>
        <v>0</v>
      </c>
      <c r="BG484" s="229">
        <f>IF(N484="zákl. přenesená",J484,0)</f>
        <v>0</v>
      </c>
      <c r="BH484" s="229">
        <f>IF(N484="sníž. přenesená",J484,0)</f>
        <v>0</v>
      </c>
      <c r="BI484" s="229">
        <f>IF(N484="nulová",J484,0)</f>
        <v>0</v>
      </c>
      <c r="BJ484" s="20" t="s">
        <v>83</v>
      </c>
      <c r="BK484" s="229">
        <f>ROUND(I484*H484,2)</f>
        <v>0</v>
      </c>
      <c r="BL484" s="20" t="s">
        <v>158</v>
      </c>
      <c r="BM484" s="228" t="s">
        <v>761</v>
      </c>
    </row>
    <row r="485" s="2" customFormat="1">
      <c r="A485" s="41"/>
      <c r="B485" s="42"/>
      <c r="C485" s="43"/>
      <c r="D485" s="230" t="s">
        <v>160</v>
      </c>
      <c r="E485" s="43"/>
      <c r="F485" s="231" t="s">
        <v>762</v>
      </c>
      <c r="G485" s="43"/>
      <c r="H485" s="43"/>
      <c r="I485" s="232"/>
      <c r="J485" s="43"/>
      <c r="K485" s="43"/>
      <c r="L485" s="47"/>
      <c r="M485" s="233"/>
      <c r="N485" s="234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160</v>
      </c>
      <c r="AU485" s="20" t="s">
        <v>85</v>
      </c>
    </row>
    <row r="486" s="13" customFormat="1">
      <c r="A486" s="13"/>
      <c r="B486" s="235"/>
      <c r="C486" s="236"/>
      <c r="D486" s="237" t="s">
        <v>162</v>
      </c>
      <c r="E486" s="238" t="s">
        <v>19</v>
      </c>
      <c r="F486" s="239" t="s">
        <v>763</v>
      </c>
      <c r="G486" s="236"/>
      <c r="H486" s="240">
        <v>10</v>
      </c>
      <c r="I486" s="241"/>
      <c r="J486" s="236"/>
      <c r="K486" s="236"/>
      <c r="L486" s="242"/>
      <c r="M486" s="243"/>
      <c r="N486" s="244"/>
      <c r="O486" s="244"/>
      <c r="P486" s="244"/>
      <c r="Q486" s="244"/>
      <c r="R486" s="244"/>
      <c r="S486" s="244"/>
      <c r="T486" s="24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6" t="s">
        <v>162</v>
      </c>
      <c r="AU486" s="246" t="s">
        <v>85</v>
      </c>
      <c r="AV486" s="13" t="s">
        <v>85</v>
      </c>
      <c r="AW486" s="13" t="s">
        <v>37</v>
      </c>
      <c r="AX486" s="13" t="s">
        <v>83</v>
      </c>
      <c r="AY486" s="246" t="s">
        <v>151</v>
      </c>
    </row>
    <row r="487" s="2" customFormat="1" ht="16.5" customHeight="1">
      <c r="A487" s="41"/>
      <c r="B487" s="42"/>
      <c r="C487" s="279" t="s">
        <v>764</v>
      </c>
      <c r="D487" s="279" t="s">
        <v>395</v>
      </c>
      <c r="E487" s="280" t="s">
        <v>765</v>
      </c>
      <c r="F487" s="281" t="s">
        <v>766</v>
      </c>
      <c r="G487" s="282" t="s">
        <v>507</v>
      </c>
      <c r="H487" s="283">
        <v>1</v>
      </c>
      <c r="I487" s="284"/>
      <c r="J487" s="285">
        <f>ROUND(I487*H487,2)</f>
        <v>0</v>
      </c>
      <c r="K487" s="281" t="s">
        <v>19</v>
      </c>
      <c r="L487" s="286"/>
      <c r="M487" s="287" t="s">
        <v>19</v>
      </c>
      <c r="N487" s="288" t="s">
        <v>47</v>
      </c>
      <c r="O487" s="87"/>
      <c r="P487" s="226">
        <f>O487*H487</f>
        <v>0</v>
      </c>
      <c r="Q487" s="226">
        <v>0.00080000000000000004</v>
      </c>
      <c r="R487" s="226">
        <f>Q487*H487</f>
        <v>0.00080000000000000004</v>
      </c>
      <c r="S487" s="226">
        <v>0</v>
      </c>
      <c r="T487" s="227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28" t="s">
        <v>208</v>
      </c>
      <c r="AT487" s="228" t="s">
        <v>395</v>
      </c>
      <c r="AU487" s="228" t="s">
        <v>85</v>
      </c>
      <c r="AY487" s="20" t="s">
        <v>151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20" t="s">
        <v>83</v>
      </c>
      <c r="BK487" s="229">
        <f>ROUND(I487*H487,2)</f>
        <v>0</v>
      </c>
      <c r="BL487" s="20" t="s">
        <v>158</v>
      </c>
      <c r="BM487" s="228" t="s">
        <v>767</v>
      </c>
    </row>
    <row r="488" s="2" customFormat="1" ht="16.5" customHeight="1">
      <c r="A488" s="41"/>
      <c r="B488" s="42"/>
      <c r="C488" s="279" t="s">
        <v>768</v>
      </c>
      <c r="D488" s="279" t="s">
        <v>395</v>
      </c>
      <c r="E488" s="280" t="s">
        <v>769</v>
      </c>
      <c r="F488" s="281" t="s">
        <v>770</v>
      </c>
      <c r="G488" s="282" t="s">
        <v>507</v>
      </c>
      <c r="H488" s="283">
        <v>1</v>
      </c>
      <c r="I488" s="284"/>
      <c r="J488" s="285">
        <f>ROUND(I488*H488,2)</f>
        <v>0</v>
      </c>
      <c r="K488" s="281" t="s">
        <v>19</v>
      </c>
      <c r="L488" s="286"/>
      <c r="M488" s="287" t="s">
        <v>19</v>
      </c>
      <c r="N488" s="288" t="s">
        <v>47</v>
      </c>
      <c r="O488" s="87"/>
      <c r="P488" s="226">
        <f>O488*H488</f>
        <v>0</v>
      </c>
      <c r="Q488" s="226">
        <v>0.00080000000000000004</v>
      </c>
      <c r="R488" s="226">
        <f>Q488*H488</f>
        <v>0.00080000000000000004</v>
      </c>
      <c r="S488" s="226">
        <v>0</v>
      </c>
      <c r="T488" s="227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28" t="s">
        <v>208</v>
      </c>
      <c r="AT488" s="228" t="s">
        <v>395</v>
      </c>
      <c r="AU488" s="228" t="s">
        <v>85</v>
      </c>
      <c r="AY488" s="20" t="s">
        <v>151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20" t="s">
        <v>83</v>
      </c>
      <c r="BK488" s="229">
        <f>ROUND(I488*H488,2)</f>
        <v>0</v>
      </c>
      <c r="BL488" s="20" t="s">
        <v>158</v>
      </c>
      <c r="BM488" s="228" t="s">
        <v>771</v>
      </c>
    </row>
    <row r="489" s="2" customFormat="1" ht="16.5" customHeight="1">
      <c r="A489" s="41"/>
      <c r="B489" s="42"/>
      <c r="C489" s="279" t="s">
        <v>772</v>
      </c>
      <c r="D489" s="279" t="s">
        <v>395</v>
      </c>
      <c r="E489" s="280" t="s">
        <v>773</v>
      </c>
      <c r="F489" s="281" t="s">
        <v>774</v>
      </c>
      <c r="G489" s="282" t="s">
        <v>507</v>
      </c>
      <c r="H489" s="283">
        <v>8</v>
      </c>
      <c r="I489" s="284"/>
      <c r="J489" s="285">
        <f>ROUND(I489*H489,2)</f>
        <v>0</v>
      </c>
      <c r="K489" s="281" t="s">
        <v>19</v>
      </c>
      <c r="L489" s="286"/>
      <c r="M489" s="287" t="s">
        <v>19</v>
      </c>
      <c r="N489" s="288" t="s">
        <v>47</v>
      </c>
      <c r="O489" s="87"/>
      <c r="P489" s="226">
        <f>O489*H489</f>
        <v>0</v>
      </c>
      <c r="Q489" s="226">
        <v>0.00055999999999999995</v>
      </c>
      <c r="R489" s="226">
        <f>Q489*H489</f>
        <v>0.0044799999999999996</v>
      </c>
      <c r="S489" s="226">
        <v>0</v>
      </c>
      <c r="T489" s="227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8" t="s">
        <v>208</v>
      </c>
      <c r="AT489" s="228" t="s">
        <v>395</v>
      </c>
      <c r="AU489" s="228" t="s">
        <v>85</v>
      </c>
      <c r="AY489" s="20" t="s">
        <v>151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20" t="s">
        <v>83</v>
      </c>
      <c r="BK489" s="229">
        <f>ROUND(I489*H489,2)</f>
        <v>0</v>
      </c>
      <c r="BL489" s="20" t="s">
        <v>158</v>
      </c>
      <c r="BM489" s="228" t="s">
        <v>775</v>
      </c>
    </row>
    <row r="490" s="2" customFormat="1" ht="24.15" customHeight="1">
      <c r="A490" s="41"/>
      <c r="B490" s="42"/>
      <c r="C490" s="217" t="s">
        <v>776</v>
      </c>
      <c r="D490" s="217" t="s">
        <v>153</v>
      </c>
      <c r="E490" s="218" t="s">
        <v>777</v>
      </c>
      <c r="F490" s="219" t="s">
        <v>778</v>
      </c>
      <c r="G490" s="220" t="s">
        <v>507</v>
      </c>
      <c r="H490" s="221">
        <v>7</v>
      </c>
      <c r="I490" s="222"/>
      <c r="J490" s="223">
        <f>ROUND(I490*H490,2)</f>
        <v>0</v>
      </c>
      <c r="K490" s="219" t="s">
        <v>157</v>
      </c>
      <c r="L490" s="47"/>
      <c r="M490" s="224" t="s">
        <v>19</v>
      </c>
      <c r="N490" s="225" t="s">
        <v>47</v>
      </c>
      <c r="O490" s="87"/>
      <c r="P490" s="226">
        <f>O490*H490</f>
        <v>0</v>
      </c>
      <c r="Q490" s="226">
        <v>0</v>
      </c>
      <c r="R490" s="226">
        <f>Q490*H490</f>
        <v>0</v>
      </c>
      <c r="S490" s="226">
        <v>0</v>
      </c>
      <c r="T490" s="227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28" t="s">
        <v>158</v>
      </c>
      <c r="AT490" s="228" t="s">
        <v>153</v>
      </c>
      <c r="AU490" s="228" t="s">
        <v>85</v>
      </c>
      <c r="AY490" s="20" t="s">
        <v>151</v>
      </c>
      <c r="BE490" s="229">
        <f>IF(N490="základní",J490,0)</f>
        <v>0</v>
      </c>
      <c r="BF490" s="229">
        <f>IF(N490="snížená",J490,0)</f>
        <v>0</v>
      </c>
      <c r="BG490" s="229">
        <f>IF(N490="zákl. přenesená",J490,0)</f>
        <v>0</v>
      </c>
      <c r="BH490" s="229">
        <f>IF(N490="sníž. přenesená",J490,0)</f>
        <v>0</v>
      </c>
      <c r="BI490" s="229">
        <f>IF(N490="nulová",J490,0)</f>
        <v>0</v>
      </c>
      <c r="BJ490" s="20" t="s">
        <v>83</v>
      </c>
      <c r="BK490" s="229">
        <f>ROUND(I490*H490,2)</f>
        <v>0</v>
      </c>
      <c r="BL490" s="20" t="s">
        <v>158</v>
      </c>
      <c r="BM490" s="228" t="s">
        <v>779</v>
      </c>
    </row>
    <row r="491" s="2" customFormat="1">
      <c r="A491" s="41"/>
      <c r="B491" s="42"/>
      <c r="C491" s="43"/>
      <c r="D491" s="230" t="s">
        <v>160</v>
      </c>
      <c r="E491" s="43"/>
      <c r="F491" s="231" t="s">
        <v>780</v>
      </c>
      <c r="G491" s="43"/>
      <c r="H491" s="43"/>
      <c r="I491" s="232"/>
      <c r="J491" s="43"/>
      <c r="K491" s="43"/>
      <c r="L491" s="47"/>
      <c r="M491" s="233"/>
      <c r="N491" s="234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160</v>
      </c>
      <c r="AU491" s="20" t="s">
        <v>85</v>
      </c>
    </row>
    <row r="492" s="13" customFormat="1">
      <c r="A492" s="13"/>
      <c r="B492" s="235"/>
      <c r="C492" s="236"/>
      <c r="D492" s="237" t="s">
        <v>162</v>
      </c>
      <c r="E492" s="238" t="s">
        <v>19</v>
      </c>
      <c r="F492" s="239" t="s">
        <v>716</v>
      </c>
      <c r="G492" s="236"/>
      <c r="H492" s="240">
        <v>7</v>
      </c>
      <c r="I492" s="241"/>
      <c r="J492" s="236"/>
      <c r="K492" s="236"/>
      <c r="L492" s="242"/>
      <c r="M492" s="243"/>
      <c r="N492" s="244"/>
      <c r="O492" s="244"/>
      <c r="P492" s="244"/>
      <c r="Q492" s="244"/>
      <c r="R492" s="244"/>
      <c r="S492" s="244"/>
      <c r="T492" s="24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6" t="s">
        <v>162</v>
      </c>
      <c r="AU492" s="246" t="s">
        <v>85</v>
      </c>
      <c r="AV492" s="13" t="s">
        <v>85</v>
      </c>
      <c r="AW492" s="13" t="s">
        <v>37</v>
      </c>
      <c r="AX492" s="13" t="s">
        <v>83</v>
      </c>
      <c r="AY492" s="246" t="s">
        <v>151</v>
      </c>
    </row>
    <row r="493" s="2" customFormat="1" ht="16.5" customHeight="1">
      <c r="A493" s="41"/>
      <c r="B493" s="42"/>
      <c r="C493" s="279" t="s">
        <v>781</v>
      </c>
      <c r="D493" s="279" t="s">
        <v>395</v>
      </c>
      <c r="E493" s="280" t="s">
        <v>782</v>
      </c>
      <c r="F493" s="281" t="s">
        <v>783</v>
      </c>
      <c r="G493" s="282" t="s">
        <v>507</v>
      </c>
      <c r="H493" s="283">
        <v>7</v>
      </c>
      <c r="I493" s="284"/>
      <c r="J493" s="285">
        <f>ROUND(I493*H493,2)</f>
        <v>0</v>
      </c>
      <c r="K493" s="281" t="s">
        <v>157</v>
      </c>
      <c r="L493" s="286"/>
      <c r="M493" s="287" t="s">
        <v>19</v>
      </c>
      <c r="N493" s="288" t="s">
        <v>47</v>
      </c>
      <c r="O493" s="87"/>
      <c r="P493" s="226">
        <f>O493*H493</f>
        <v>0</v>
      </c>
      <c r="Q493" s="226">
        <v>0.0018699999999999999</v>
      </c>
      <c r="R493" s="226">
        <f>Q493*H493</f>
        <v>0.013089999999999999</v>
      </c>
      <c r="S493" s="226">
        <v>0</v>
      </c>
      <c r="T493" s="227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28" t="s">
        <v>208</v>
      </c>
      <c r="AT493" s="228" t="s">
        <v>395</v>
      </c>
      <c r="AU493" s="228" t="s">
        <v>85</v>
      </c>
      <c r="AY493" s="20" t="s">
        <v>151</v>
      </c>
      <c r="BE493" s="229">
        <f>IF(N493="základní",J493,0)</f>
        <v>0</v>
      </c>
      <c r="BF493" s="229">
        <f>IF(N493="snížená",J493,0)</f>
        <v>0</v>
      </c>
      <c r="BG493" s="229">
        <f>IF(N493="zákl. přenesená",J493,0)</f>
        <v>0</v>
      </c>
      <c r="BH493" s="229">
        <f>IF(N493="sníž. přenesená",J493,0)</f>
        <v>0</v>
      </c>
      <c r="BI493" s="229">
        <f>IF(N493="nulová",J493,0)</f>
        <v>0</v>
      </c>
      <c r="BJ493" s="20" t="s">
        <v>83</v>
      </c>
      <c r="BK493" s="229">
        <f>ROUND(I493*H493,2)</f>
        <v>0</v>
      </c>
      <c r="BL493" s="20" t="s">
        <v>158</v>
      </c>
      <c r="BM493" s="228" t="s">
        <v>784</v>
      </c>
    </row>
    <row r="494" s="2" customFormat="1" ht="24.15" customHeight="1">
      <c r="A494" s="41"/>
      <c r="B494" s="42"/>
      <c r="C494" s="217" t="s">
        <v>785</v>
      </c>
      <c r="D494" s="217" t="s">
        <v>153</v>
      </c>
      <c r="E494" s="218" t="s">
        <v>786</v>
      </c>
      <c r="F494" s="219" t="s">
        <v>787</v>
      </c>
      <c r="G494" s="220" t="s">
        <v>507</v>
      </c>
      <c r="H494" s="221">
        <v>1</v>
      </c>
      <c r="I494" s="222"/>
      <c r="J494" s="223">
        <f>ROUND(I494*H494,2)</f>
        <v>0</v>
      </c>
      <c r="K494" s="219" t="s">
        <v>157</v>
      </c>
      <c r="L494" s="47"/>
      <c r="M494" s="224" t="s">
        <v>19</v>
      </c>
      <c r="N494" s="225" t="s">
        <v>47</v>
      </c>
      <c r="O494" s="87"/>
      <c r="P494" s="226">
        <f>O494*H494</f>
        <v>0</v>
      </c>
      <c r="Q494" s="226">
        <v>0</v>
      </c>
      <c r="R494" s="226">
        <f>Q494*H494</f>
        <v>0</v>
      </c>
      <c r="S494" s="226">
        <v>0</v>
      </c>
      <c r="T494" s="227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28" t="s">
        <v>158</v>
      </c>
      <c r="AT494" s="228" t="s">
        <v>153</v>
      </c>
      <c r="AU494" s="228" t="s">
        <v>85</v>
      </c>
      <c r="AY494" s="20" t="s">
        <v>151</v>
      </c>
      <c r="BE494" s="229">
        <f>IF(N494="základní",J494,0)</f>
        <v>0</v>
      </c>
      <c r="BF494" s="229">
        <f>IF(N494="snížená",J494,0)</f>
        <v>0</v>
      </c>
      <c r="BG494" s="229">
        <f>IF(N494="zákl. přenesená",J494,0)</f>
        <v>0</v>
      </c>
      <c r="BH494" s="229">
        <f>IF(N494="sníž. přenesená",J494,0)</f>
        <v>0</v>
      </c>
      <c r="BI494" s="229">
        <f>IF(N494="nulová",J494,0)</f>
        <v>0</v>
      </c>
      <c r="BJ494" s="20" t="s">
        <v>83</v>
      </c>
      <c r="BK494" s="229">
        <f>ROUND(I494*H494,2)</f>
        <v>0</v>
      </c>
      <c r="BL494" s="20" t="s">
        <v>158</v>
      </c>
      <c r="BM494" s="228" t="s">
        <v>788</v>
      </c>
    </row>
    <row r="495" s="2" customFormat="1">
      <c r="A495" s="41"/>
      <c r="B495" s="42"/>
      <c r="C495" s="43"/>
      <c r="D495" s="230" t="s">
        <v>160</v>
      </c>
      <c r="E495" s="43"/>
      <c r="F495" s="231" t="s">
        <v>789</v>
      </c>
      <c r="G495" s="43"/>
      <c r="H495" s="43"/>
      <c r="I495" s="232"/>
      <c r="J495" s="43"/>
      <c r="K495" s="43"/>
      <c r="L495" s="47"/>
      <c r="M495" s="233"/>
      <c r="N495" s="234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160</v>
      </c>
      <c r="AU495" s="20" t="s">
        <v>85</v>
      </c>
    </row>
    <row r="496" s="13" customFormat="1">
      <c r="A496" s="13"/>
      <c r="B496" s="235"/>
      <c r="C496" s="236"/>
      <c r="D496" s="237" t="s">
        <v>162</v>
      </c>
      <c r="E496" s="238" t="s">
        <v>19</v>
      </c>
      <c r="F496" s="239" t="s">
        <v>790</v>
      </c>
      <c r="G496" s="236"/>
      <c r="H496" s="240">
        <v>1</v>
      </c>
      <c r="I496" s="241"/>
      <c r="J496" s="236"/>
      <c r="K496" s="236"/>
      <c r="L496" s="242"/>
      <c r="M496" s="243"/>
      <c r="N496" s="244"/>
      <c r="O496" s="244"/>
      <c r="P496" s="244"/>
      <c r="Q496" s="244"/>
      <c r="R496" s="244"/>
      <c r="S496" s="244"/>
      <c r="T496" s="24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6" t="s">
        <v>162</v>
      </c>
      <c r="AU496" s="246" t="s">
        <v>85</v>
      </c>
      <c r="AV496" s="13" t="s">
        <v>85</v>
      </c>
      <c r="AW496" s="13" t="s">
        <v>37</v>
      </c>
      <c r="AX496" s="13" t="s">
        <v>83</v>
      </c>
      <c r="AY496" s="246" t="s">
        <v>151</v>
      </c>
    </row>
    <row r="497" s="2" customFormat="1" ht="24.15" customHeight="1">
      <c r="A497" s="41"/>
      <c r="B497" s="42"/>
      <c r="C497" s="217" t="s">
        <v>791</v>
      </c>
      <c r="D497" s="217" t="s">
        <v>153</v>
      </c>
      <c r="E497" s="218" t="s">
        <v>792</v>
      </c>
      <c r="F497" s="219" t="s">
        <v>793</v>
      </c>
      <c r="G497" s="220" t="s">
        <v>507</v>
      </c>
      <c r="H497" s="221">
        <v>2</v>
      </c>
      <c r="I497" s="222"/>
      <c r="J497" s="223">
        <f>ROUND(I497*H497,2)</f>
        <v>0</v>
      </c>
      <c r="K497" s="219" t="s">
        <v>157</v>
      </c>
      <c r="L497" s="47"/>
      <c r="M497" s="224" t="s">
        <v>19</v>
      </c>
      <c r="N497" s="225" t="s">
        <v>47</v>
      </c>
      <c r="O497" s="87"/>
      <c r="P497" s="226">
        <f>O497*H497</f>
        <v>0</v>
      </c>
      <c r="Q497" s="226">
        <v>0</v>
      </c>
      <c r="R497" s="226">
        <f>Q497*H497</f>
        <v>0</v>
      </c>
      <c r="S497" s="226">
        <v>0</v>
      </c>
      <c r="T497" s="227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28" t="s">
        <v>158</v>
      </c>
      <c r="AT497" s="228" t="s">
        <v>153</v>
      </c>
      <c r="AU497" s="228" t="s">
        <v>85</v>
      </c>
      <c r="AY497" s="20" t="s">
        <v>151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20" t="s">
        <v>83</v>
      </c>
      <c r="BK497" s="229">
        <f>ROUND(I497*H497,2)</f>
        <v>0</v>
      </c>
      <c r="BL497" s="20" t="s">
        <v>158</v>
      </c>
      <c r="BM497" s="228" t="s">
        <v>794</v>
      </c>
    </row>
    <row r="498" s="2" customFormat="1">
      <c r="A498" s="41"/>
      <c r="B498" s="42"/>
      <c r="C498" s="43"/>
      <c r="D498" s="230" t="s">
        <v>160</v>
      </c>
      <c r="E498" s="43"/>
      <c r="F498" s="231" t="s">
        <v>795</v>
      </c>
      <c r="G498" s="43"/>
      <c r="H498" s="43"/>
      <c r="I498" s="232"/>
      <c r="J498" s="43"/>
      <c r="K498" s="43"/>
      <c r="L498" s="47"/>
      <c r="M498" s="233"/>
      <c r="N498" s="234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160</v>
      </c>
      <c r="AU498" s="20" t="s">
        <v>85</v>
      </c>
    </row>
    <row r="499" s="13" customFormat="1">
      <c r="A499" s="13"/>
      <c r="B499" s="235"/>
      <c r="C499" s="236"/>
      <c r="D499" s="237" t="s">
        <v>162</v>
      </c>
      <c r="E499" s="238" t="s">
        <v>19</v>
      </c>
      <c r="F499" s="239" t="s">
        <v>796</v>
      </c>
      <c r="G499" s="236"/>
      <c r="H499" s="240">
        <v>2</v>
      </c>
      <c r="I499" s="241"/>
      <c r="J499" s="236"/>
      <c r="K499" s="236"/>
      <c r="L499" s="242"/>
      <c r="M499" s="243"/>
      <c r="N499" s="244"/>
      <c r="O499" s="244"/>
      <c r="P499" s="244"/>
      <c r="Q499" s="244"/>
      <c r="R499" s="244"/>
      <c r="S499" s="244"/>
      <c r="T499" s="24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6" t="s">
        <v>162</v>
      </c>
      <c r="AU499" s="246" t="s">
        <v>85</v>
      </c>
      <c r="AV499" s="13" t="s">
        <v>85</v>
      </c>
      <c r="AW499" s="13" t="s">
        <v>37</v>
      </c>
      <c r="AX499" s="13" t="s">
        <v>83</v>
      </c>
      <c r="AY499" s="246" t="s">
        <v>151</v>
      </c>
    </row>
    <row r="500" s="2" customFormat="1" ht="16.5" customHeight="1">
      <c r="A500" s="41"/>
      <c r="B500" s="42"/>
      <c r="C500" s="279" t="s">
        <v>797</v>
      </c>
      <c r="D500" s="279" t="s">
        <v>395</v>
      </c>
      <c r="E500" s="280" t="s">
        <v>798</v>
      </c>
      <c r="F500" s="281" t="s">
        <v>799</v>
      </c>
      <c r="G500" s="282" t="s">
        <v>507</v>
      </c>
      <c r="H500" s="283">
        <v>2</v>
      </c>
      <c r="I500" s="284"/>
      <c r="J500" s="285">
        <f>ROUND(I500*H500,2)</f>
        <v>0</v>
      </c>
      <c r="K500" s="281" t="s">
        <v>19</v>
      </c>
      <c r="L500" s="286"/>
      <c r="M500" s="287" t="s">
        <v>19</v>
      </c>
      <c r="N500" s="288" t="s">
        <v>47</v>
      </c>
      <c r="O500" s="87"/>
      <c r="P500" s="226">
        <f>O500*H500</f>
        <v>0</v>
      </c>
      <c r="Q500" s="226">
        <v>0.00331</v>
      </c>
      <c r="R500" s="226">
        <f>Q500*H500</f>
        <v>0.00662</v>
      </c>
      <c r="S500" s="226">
        <v>0</v>
      </c>
      <c r="T500" s="227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28" t="s">
        <v>208</v>
      </c>
      <c r="AT500" s="228" t="s">
        <v>395</v>
      </c>
      <c r="AU500" s="228" t="s">
        <v>85</v>
      </c>
      <c r="AY500" s="20" t="s">
        <v>151</v>
      </c>
      <c r="BE500" s="229">
        <f>IF(N500="základní",J500,0)</f>
        <v>0</v>
      </c>
      <c r="BF500" s="229">
        <f>IF(N500="snížená",J500,0)</f>
        <v>0</v>
      </c>
      <c r="BG500" s="229">
        <f>IF(N500="zákl. přenesená",J500,0)</f>
        <v>0</v>
      </c>
      <c r="BH500" s="229">
        <f>IF(N500="sníž. přenesená",J500,0)</f>
        <v>0</v>
      </c>
      <c r="BI500" s="229">
        <f>IF(N500="nulová",J500,0)</f>
        <v>0</v>
      </c>
      <c r="BJ500" s="20" t="s">
        <v>83</v>
      </c>
      <c r="BK500" s="229">
        <f>ROUND(I500*H500,2)</f>
        <v>0</v>
      </c>
      <c r="BL500" s="20" t="s">
        <v>158</v>
      </c>
      <c r="BM500" s="228" t="s">
        <v>800</v>
      </c>
    </row>
    <row r="501" s="2" customFormat="1" ht="24.15" customHeight="1">
      <c r="A501" s="41"/>
      <c r="B501" s="42"/>
      <c r="C501" s="217" t="s">
        <v>801</v>
      </c>
      <c r="D501" s="217" t="s">
        <v>153</v>
      </c>
      <c r="E501" s="218" t="s">
        <v>802</v>
      </c>
      <c r="F501" s="219" t="s">
        <v>803</v>
      </c>
      <c r="G501" s="220" t="s">
        <v>507</v>
      </c>
      <c r="H501" s="221">
        <v>4</v>
      </c>
      <c r="I501" s="222"/>
      <c r="J501" s="223">
        <f>ROUND(I501*H501,2)</f>
        <v>0</v>
      </c>
      <c r="K501" s="219" t="s">
        <v>157</v>
      </c>
      <c r="L501" s="47"/>
      <c r="M501" s="224" t="s">
        <v>19</v>
      </c>
      <c r="N501" s="225" t="s">
        <v>47</v>
      </c>
      <c r="O501" s="87"/>
      <c r="P501" s="226">
        <f>O501*H501</f>
        <v>0</v>
      </c>
      <c r="Q501" s="226">
        <v>0</v>
      </c>
      <c r="R501" s="226">
        <f>Q501*H501</f>
        <v>0</v>
      </c>
      <c r="S501" s="226">
        <v>0</v>
      </c>
      <c r="T501" s="227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8" t="s">
        <v>158</v>
      </c>
      <c r="AT501" s="228" t="s">
        <v>153</v>
      </c>
      <c r="AU501" s="228" t="s">
        <v>85</v>
      </c>
      <c r="AY501" s="20" t="s">
        <v>151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20" t="s">
        <v>83</v>
      </c>
      <c r="BK501" s="229">
        <f>ROUND(I501*H501,2)</f>
        <v>0</v>
      </c>
      <c r="BL501" s="20" t="s">
        <v>158</v>
      </c>
      <c r="BM501" s="228" t="s">
        <v>804</v>
      </c>
    </row>
    <row r="502" s="2" customFormat="1">
      <c r="A502" s="41"/>
      <c r="B502" s="42"/>
      <c r="C502" s="43"/>
      <c r="D502" s="230" t="s">
        <v>160</v>
      </c>
      <c r="E502" s="43"/>
      <c r="F502" s="231" t="s">
        <v>805</v>
      </c>
      <c r="G502" s="43"/>
      <c r="H502" s="43"/>
      <c r="I502" s="232"/>
      <c r="J502" s="43"/>
      <c r="K502" s="43"/>
      <c r="L502" s="47"/>
      <c r="M502" s="233"/>
      <c r="N502" s="234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160</v>
      </c>
      <c r="AU502" s="20" t="s">
        <v>85</v>
      </c>
    </row>
    <row r="503" s="13" customFormat="1">
      <c r="A503" s="13"/>
      <c r="B503" s="235"/>
      <c r="C503" s="236"/>
      <c r="D503" s="237" t="s">
        <v>162</v>
      </c>
      <c r="E503" s="238" t="s">
        <v>19</v>
      </c>
      <c r="F503" s="239" t="s">
        <v>806</v>
      </c>
      <c r="G503" s="236"/>
      <c r="H503" s="240">
        <v>4</v>
      </c>
      <c r="I503" s="241"/>
      <c r="J503" s="236"/>
      <c r="K503" s="236"/>
      <c r="L503" s="242"/>
      <c r="M503" s="243"/>
      <c r="N503" s="244"/>
      <c r="O503" s="244"/>
      <c r="P503" s="244"/>
      <c r="Q503" s="244"/>
      <c r="R503" s="244"/>
      <c r="S503" s="244"/>
      <c r="T503" s="24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6" t="s">
        <v>162</v>
      </c>
      <c r="AU503" s="246" t="s">
        <v>85</v>
      </c>
      <c r="AV503" s="13" t="s">
        <v>85</v>
      </c>
      <c r="AW503" s="13" t="s">
        <v>37</v>
      </c>
      <c r="AX503" s="13" t="s">
        <v>83</v>
      </c>
      <c r="AY503" s="246" t="s">
        <v>151</v>
      </c>
    </row>
    <row r="504" s="2" customFormat="1" ht="16.5" customHeight="1">
      <c r="A504" s="41"/>
      <c r="B504" s="42"/>
      <c r="C504" s="279" t="s">
        <v>807</v>
      </c>
      <c r="D504" s="279" t="s">
        <v>395</v>
      </c>
      <c r="E504" s="280" t="s">
        <v>808</v>
      </c>
      <c r="F504" s="281" t="s">
        <v>809</v>
      </c>
      <c r="G504" s="282" t="s">
        <v>507</v>
      </c>
      <c r="H504" s="283">
        <v>4</v>
      </c>
      <c r="I504" s="284"/>
      <c r="J504" s="285">
        <f>ROUND(I504*H504,2)</f>
        <v>0</v>
      </c>
      <c r="K504" s="281" t="s">
        <v>19</v>
      </c>
      <c r="L504" s="286"/>
      <c r="M504" s="287" t="s">
        <v>19</v>
      </c>
      <c r="N504" s="288" t="s">
        <v>47</v>
      </c>
      <c r="O504" s="87"/>
      <c r="P504" s="226">
        <f>O504*H504</f>
        <v>0</v>
      </c>
      <c r="Q504" s="226">
        <v>0.00095</v>
      </c>
      <c r="R504" s="226">
        <f>Q504*H504</f>
        <v>0.0038</v>
      </c>
      <c r="S504" s="226">
        <v>0</v>
      </c>
      <c r="T504" s="227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8" t="s">
        <v>208</v>
      </c>
      <c r="AT504" s="228" t="s">
        <v>395</v>
      </c>
      <c r="AU504" s="228" t="s">
        <v>85</v>
      </c>
      <c r="AY504" s="20" t="s">
        <v>151</v>
      </c>
      <c r="BE504" s="229">
        <f>IF(N504="základní",J504,0)</f>
        <v>0</v>
      </c>
      <c r="BF504" s="229">
        <f>IF(N504="snížená",J504,0)</f>
        <v>0</v>
      </c>
      <c r="BG504" s="229">
        <f>IF(N504="zákl. přenesená",J504,0)</f>
        <v>0</v>
      </c>
      <c r="BH504" s="229">
        <f>IF(N504="sníž. přenesená",J504,0)</f>
        <v>0</v>
      </c>
      <c r="BI504" s="229">
        <f>IF(N504="nulová",J504,0)</f>
        <v>0</v>
      </c>
      <c r="BJ504" s="20" t="s">
        <v>83</v>
      </c>
      <c r="BK504" s="229">
        <f>ROUND(I504*H504,2)</f>
        <v>0</v>
      </c>
      <c r="BL504" s="20" t="s">
        <v>158</v>
      </c>
      <c r="BM504" s="228" t="s">
        <v>810</v>
      </c>
    </row>
    <row r="505" s="2" customFormat="1" ht="24.15" customHeight="1">
      <c r="A505" s="41"/>
      <c r="B505" s="42"/>
      <c r="C505" s="217" t="s">
        <v>811</v>
      </c>
      <c r="D505" s="217" t="s">
        <v>153</v>
      </c>
      <c r="E505" s="218" t="s">
        <v>812</v>
      </c>
      <c r="F505" s="219" t="s">
        <v>813</v>
      </c>
      <c r="G505" s="220" t="s">
        <v>507</v>
      </c>
      <c r="H505" s="221">
        <v>2</v>
      </c>
      <c r="I505" s="222"/>
      <c r="J505" s="223">
        <f>ROUND(I505*H505,2)</f>
        <v>0</v>
      </c>
      <c r="K505" s="219" t="s">
        <v>157</v>
      </c>
      <c r="L505" s="47"/>
      <c r="M505" s="224" t="s">
        <v>19</v>
      </c>
      <c r="N505" s="225" t="s">
        <v>47</v>
      </c>
      <c r="O505" s="87"/>
      <c r="P505" s="226">
        <f>O505*H505</f>
        <v>0</v>
      </c>
      <c r="Q505" s="226">
        <v>0</v>
      </c>
      <c r="R505" s="226">
        <f>Q505*H505</f>
        <v>0</v>
      </c>
      <c r="S505" s="226">
        <v>0</v>
      </c>
      <c r="T505" s="227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28" t="s">
        <v>158</v>
      </c>
      <c r="AT505" s="228" t="s">
        <v>153</v>
      </c>
      <c r="AU505" s="228" t="s">
        <v>85</v>
      </c>
      <c r="AY505" s="20" t="s">
        <v>151</v>
      </c>
      <c r="BE505" s="229">
        <f>IF(N505="základní",J505,0)</f>
        <v>0</v>
      </c>
      <c r="BF505" s="229">
        <f>IF(N505="snížená",J505,0)</f>
        <v>0</v>
      </c>
      <c r="BG505" s="229">
        <f>IF(N505="zákl. přenesená",J505,0)</f>
        <v>0</v>
      </c>
      <c r="BH505" s="229">
        <f>IF(N505="sníž. přenesená",J505,0)</f>
        <v>0</v>
      </c>
      <c r="BI505" s="229">
        <f>IF(N505="nulová",J505,0)</f>
        <v>0</v>
      </c>
      <c r="BJ505" s="20" t="s">
        <v>83</v>
      </c>
      <c r="BK505" s="229">
        <f>ROUND(I505*H505,2)</f>
        <v>0</v>
      </c>
      <c r="BL505" s="20" t="s">
        <v>158</v>
      </c>
      <c r="BM505" s="228" t="s">
        <v>814</v>
      </c>
    </row>
    <row r="506" s="2" customFormat="1">
      <c r="A506" s="41"/>
      <c r="B506" s="42"/>
      <c r="C506" s="43"/>
      <c r="D506" s="230" t="s">
        <v>160</v>
      </c>
      <c r="E506" s="43"/>
      <c r="F506" s="231" t="s">
        <v>815</v>
      </c>
      <c r="G506" s="43"/>
      <c r="H506" s="43"/>
      <c r="I506" s="232"/>
      <c r="J506" s="43"/>
      <c r="K506" s="43"/>
      <c r="L506" s="47"/>
      <c r="M506" s="233"/>
      <c r="N506" s="234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160</v>
      </c>
      <c r="AU506" s="20" t="s">
        <v>85</v>
      </c>
    </row>
    <row r="507" s="13" customFormat="1">
      <c r="A507" s="13"/>
      <c r="B507" s="235"/>
      <c r="C507" s="236"/>
      <c r="D507" s="237" t="s">
        <v>162</v>
      </c>
      <c r="E507" s="238" t="s">
        <v>19</v>
      </c>
      <c r="F507" s="239" t="s">
        <v>520</v>
      </c>
      <c r="G507" s="236"/>
      <c r="H507" s="240">
        <v>2</v>
      </c>
      <c r="I507" s="241"/>
      <c r="J507" s="236"/>
      <c r="K507" s="236"/>
      <c r="L507" s="242"/>
      <c r="M507" s="243"/>
      <c r="N507" s="244"/>
      <c r="O507" s="244"/>
      <c r="P507" s="244"/>
      <c r="Q507" s="244"/>
      <c r="R507" s="244"/>
      <c r="S507" s="244"/>
      <c r="T507" s="24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6" t="s">
        <v>162</v>
      </c>
      <c r="AU507" s="246" t="s">
        <v>85</v>
      </c>
      <c r="AV507" s="13" t="s">
        <v>85</v>
      </c>
      <c r="AW507" s="13" t="s">
        <v>37</v>
      </c>
      <c r="AX507" s="13" t="s">
        <v>83</v>
      </c>
      <c r="AY507" s="246" t="s">
        <v>151</v>
      </c>
    </row>
    <row r="508" s="2" customFormat="1" ht="16.5" customHeight="1">
      <c r="A508" s="41"/>
      <c r="B508" s="42"/>
      <c r="C508" s="279" t="s">
        <v>816</v>
      </c>
      <c r="D508" s="279" t="s">
        <v>395</v>
      </c>
      <c r="E508" s="280" t="s">
        <v>817</v>
      </c>
      <c r="F508" s="281" t="s">
        <v>818</v>
      </c>
      <c r="G508" s="282" t="s">
        <v>507</v>
      </c>
      <c r="H508" s="283">
        <v>2</v>
      </c>
      <c r="I508" s="284"/>
      <c r="J508" s="285">
        <f>ROUND(I508*H508,2)</f>
        <v>0</v>
      </c>
      <c r="K508" s="281" t="s">
        <v>19</v>
      </c>
      <c r="L508" s="286"/>
      <c r="M508" s="287" t="s">
        <v>19</v>
      </c>
      <c r="N508" s="288" t="s">
        <v>47</v>
      </c>
      <c r="O508" s="87"/>
      <c r="P508" s="226">
        <f>O508*H508</f>
        <v>0</v>
      </c>
      <c r="Q508" s="226">
        <v>0.0016900000000000001</v>
      </c>
      <c r="R508" s="226">
        <f>Q508*H508</f>
        <v>0.0033800000000000002</v>
      </c>
      <c r="S508" s="226">
        <v>0</v>
      </c>
      <c r="T508" s="227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28" t="s">
        <v>208</v>
      </c>
      <c r="AT508" s="228" t="s">
        <v>395</v>
      </c>
      <c r="AU508" s="228" t="s">
        <v>85</v>
      </c>
      <c r="AY508" s="20" t="s">
        <v>151</v>
      </c>
      <c r="BE508" s="229">
        <f>IF(N508="základní",J508,0)</f>
        <v>0</v>
      </c>
      <c r="BF508" s="229">
        <f>IF(N508="snížená",J508,0)</f>
        <v>0</v>
      </c>
      <c r="BG508" s="229">
        <f>IF(N508="zákl. přenesená",J508,0)</f>
        <v>0</v>
      </c>
      <c r="BH508" s="229">
        <f>IF(N508="sníž. přenesená",J508,0)</f>
        <v>0</v>
      </c>
      <c r="BI508" s="229">
        <f>IF(N508="nulová",J508,0)</f>
        <v>0</v>
      </c>
      <c r="BJ508" s="20" t="s">
        <v>83</v>
      </c>
      <c r="BK508" s="229">
        <f>ROUND(I508*H508,2)</f>
        <v>0</v>
      </c>
      <c r="BL508" s="20" t="s">
        <v>158</v>
      </c>
      <c r="BM508" s="228" t="s">
        <v>819</v>
      </c>
    </row>
    <row r="509" s="2" customFormat="1" ht="24.15" customHeight="1">
      <c r="A509" s="41"/>
      <c r="B509" s="42"/>
      <c r="C509" s="217" t="s">
        <v>820</v>
      </c>
      <c r="D509" s="217" t="s">
        <v>153</v>
      </c>
      <c r="E509" s="218" t="s">
        <v>821</v>
      </c>
      <c r="F509" s="219" t="s">
        <v>822</v>
      </c>
      <c r="G509" s="220" t="s">
        <v>507</v>
      </c>
      <c r="H509" s="221">
        <v>7</v>
      </c>
      <c r="I509" s="222"/>
      <c r="J509" s="223">
        <f>ROUND(I509*H509,2)</f>
        <v>0</v>
      </c>
      <c r="K509" s="219" t="s">
        <v>157</v>
      </c>
      <c r="L509" s="47"/>
      <c r="M509" s="224" t="s">
        <v>19</v>
      </c>
      <c r="N509" s="225" t="s">
        <v>47</v>
      </c>
      <c r="O509" s="87"/>
      <c r="P509" s="226">
        <f>O509*H509</f>
        <v>0</v>
      </c>
      <c r="Q509" s="226">
        <v>0</v>
      </c>
      <c r="R509" s="226">
        <f>Q509*H509</f>
        <v>0</v>
      </c>
      <c r="S509" s="226">
        <v>0</v>
      </c>
      <c r="T509" s="227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28" t="s">
        <v>158</v>
      </c>
      <c r="AT509" s="228" t="s">
        <v>153</v>
      </c>
      <c r="AU509" s="228" t="s">
        <v>85</v>
      </c>
      <c r="AY509" s="20" t="s">
        <v>151</v>
      </c>
      <c r="BE509" s="229">
        <f>IF(N509="základní",J509,0)</f>
        <v>0</v>
      </c>
      <c r="BF509" s="229">
        <f>IF(N509="snížená",J509,0)</f>
        <v>0</v>
      </c>
      <c r="BG509" s="229">
        <f>IF(N509="zákl. přenesená",J509,0)</f>
        <v>0</v>
      </c>
      <c r="BH509" s="229">
        <f>IF(N509="sníž. přenesená",J509,0)</f>
        <v>0</v>
      </c>
      <c r="BI509" s="229">
        <f>IF(N509="nulová",J509,0)</f>
        <v>0</v>
      </c>
      <c r="BJ509" s="20" t="s">
        <v>83</v>
      </c>
      <c r="BK509" s="229">
        <f>ROUND(I509*H509,2)</f>
        <v>0</v>
      </c>
      <c r="BL509" s="20" t="s">
        <v>158</v>
      </c>
      <c r="BM509" s="228" t="s">
        <v>823</v>
      </c>
    </row>
    <row r="510" s="2" customFormat="1">
      <c r="A510" s="41"/>
      <c r="B510" s="42"/>
      <c r="C510" s="43"/>
      <c r="D510" s="230" t="s">
        <v>160</v>
      </c>
      <c r="E510" s="43"/>
      <c r="F510" s="231" t="s">
        <v>824</v>
      </c>
      <c r="G510" s="43"/>
      <c r="H510" s="43"/>
      <c r="I510" s="232"/>
      <c r="J510" s="43"/>
      <c r="K510" s="43"/>
      <c r="L510" s="47"/>
      <c r="M510" s="233"/>
      <c r="N510" s="234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160</v>
      </c>
      <c r="AU510" s="20" t="s">
        <v>85</v>
      </c>
    </row>
    <row r="511" s="13" customFormat="1">
      <c r="A511" s="13"/>
      <c r="B511" s="235"/>
      <c r="C511" s="236"/>
      <c r="D511" s="237" t="s">
        <v>162</v>
      </c>
      <c r="E511" s="238" t="s">
        <v>19</v>
      </c>
      <c r="F511" s="239" t="s">
        <v>825</v>
      </c>
      <c r="G511" s="236"/>
      <c r="H511" s="240">
        <v>7</v>
      </c>
      <c r="I511" s="241"/>
      <c r="J511" s="236"/>
      <c r="K511" s="236"/>
      <c r="L511" s="242"/>
      <c r="M511" s="243"/>
      <c r="N511" s="244"/>
      <c r="O511" s="244"/>
      <c r="P511" s="244"/>
      <c r="Q511" s="244"/>
      <c r="R511" s="244"/>
      <c r="S511" s="244"/>
      <c r="T511" s="24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6" t="s">
        <v>162</v>
      </c>
      <c r="AU511" s="246" t="s">
        <v>85</v>
      </c>
      <c r="AV511" s="13" t="s">
        <v>85</v>
      </c>
      <c r="AW511" s="13" t="s">
        <v>37</v>
      </c>
      <c r="AX511" s="13" t="s">
        <v>83</v>
      </c>
      <c r="AY511" s="246" t="s">
        <v>151</v>
      </c>
    </row>
    <row r="512" s="2" customFormat="1" ht="21.75" customHeight="1">
      <c r="A512" s="41"/>
      <c r="B512" s="42"/>
      <c r="C512" s="279" t="s">
        <v>826</v>
      </c>
      <c r="D512" s="279" t="s">
        <v>395</v>
      </c>
      <c r="E512" s="280" t="s">
        <v>827</v>
      </c>
      <c r="F512" s="281" t="s">
        <v>828</v>
      </c>
      <c r="G512" s="282" t="s">
        <v>507</v>
      </c>
      <c r="H512" s="283">
        <v>1</v>
      </c>
      <c r="I512" s="284"/>
      <c r="J512" s="285">
        <f>ROUND(I512*H512,2)</f>
        <v>0</v>
      </c>
      <c r="K512" s="281" t="s">
        <v>19</v>
      </c>
      <c r="L512" s="286"/>
      <c r="M512" s="287" t="s">
        <v>19</v>
      </c>
      <c r="N512" s="288" t="s">
        <v>47</v>
      </c>
      <c r="O512" s="87"/>
      <c r="P512" s="226">
        <f>O512*H512</f>
        <v>0</v>
      </c>
      <c r="Q512" s="226">
        <v>0.00147</v>
      </c>
      <c r="R512" s="226">
        <f>Q512*H512</f>
        <v>0.00147</v>
      </c>
      <c r="S512" s="226">
        <v>0</v>
      </c>
      <c r="T512" s="227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28" t="s">
        <v>208</v>
      </c>
      <c r="AT512" s="228" t="s">
        <v>395</v>
      </c>
      <c r="AU512" s="228" t="s">
        <v>85</v>
      </c>
      <c r="AY512" s="20" t="s">
        <v>151</v>
      </c>
      <c r="BE512" s="229">
        <f>IF(N512="základní",J512,0)</f>
        <v>0</v>
      </c>
      <c r="BF512" s="229">
        <f>IF(N512="snížená",J512,0)</f>
        <v>0</v>
      </c>
      <c r="BG512" s="229">
        <f>IF(N512="zákl. přenesená",J512,0)</f>
        <v>0</v>
      </c>
      <c r="BH512" s="229">
        <f>IF(N512="sníž. přenesená",J512,0)</f>
        <v>0</v>
      </c>
      <c r="BI512" s="229">
        <f>IF(N512="nulová",J512,0)</f>
        <v>0</v>
      </c>
      <c r="BJ512" s="20" t="s">
        <v>83</v>
      </c>
      <c r="BK512" s="229">
        <f>ROUND(I512*H512,2)</f>
        <v>0</v>
      </c>
      <c r="BL512" s="20" t="s">
        <v>158</v>
      </c>
      <c r="BM512" s="228" t="s">
        <v>829</v>
      </c>
    </row>
    <row r="513" s="2" customFormat="1" ht="16.5" customHeight="1">
      <c r="A513" s="41"/>
      <c r="B513" s="42"/>
      <c r="C513" s="279" t="s">
        <v>830</v>
      </c>
      <c r="D513" s="279" t="s">
        <v>395</v>
      </c>
      <c r="E513" s="280" t="s">
        <v>831</v>
      </c>
      <c r="F513" s="281" t="s">
        <v>832</v>
      </c>
      <c r="G513" s="282" t="s">
        <v>507</v>
      </c>
      <c r="H513" s="283">
        <v>6</v>
      </c>
      <c r="I513" s="284"/>
      <c r="J513" s="285">
        <f>ROUND(I513*H513,2)</f>
        <v>0</v>
      </c>
      <c r="K513" s="281" t="s">
        <v>19</v>
      </c>
      <c r="L513" s="286"/>
      <c r="M513" s="287" t="s">
        <v>19</v>
      </c>
      <c r="N513" s="288" t="s">
        <v>47</v>
      </c>
      <c r="O513" s="87"/>
      <c r="P513" s="226">
        <f>O513*H513</f>
        <v>0</v>
      </c>
      <c r="Q513" s="226">
        <v>0.0061399999999999996</v>
      </c>
      <c r="R513" s="226">
        <f>Q513*H513</f>
        <v>0.036839999999999998</v>
      </c>
      <c r="S513" s="226">
        <v>0</v>
      </c>
      <c r="T513" s="227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8" t="s">
        <v>208</v>
      </c>
      <c r="AT513" s="228" t="s">
        <v>395</v>
      </c>
      <c r="AU513" s="228" t="s">
        <v>85</v>
      </c>
      <c r="AY513" s="20" t="s">
        <v>151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20" t="s">
        <v>83</v>
      </c>
      <c r="BK513" s="229">
        <f>ROUND(I513*H513,2)</f>
        <v>0</v>
      </c>
      <c r="BL513" s="20" t="s">
        <v>158</v>
      </c>
      <c r="BM513" s="228" t="s">
        <v>833</v>
      </c>
    </row>
    <row r="514" s="2" customFormat="1" ht="24.15" customHeight="1">
      <c r="A514" s="41"/>
      <c r="B514" s="42"/>
      <c r="C514" s="217" t="s">
        <v>834</v>
      </c>
      <c r="D514" s="217" t="s">
        <v>153</v>
      </c>
      <c r="E514" s="218" t="s">
        <v>835</v>
      </c>
      <c r="F514" s="219" t="s">
        <v>836</v>
      </c>
      <c r="G514" s="220" t="s">
        <v>507</v>
      </c>
      <c r="H514" s="221">
        <v>9</v>
      </c>
      <c r="I514" s="222"/>
      <c r="J514" s="223">
        <f>ROUND(I514*H514,2)</f>
        <v>0</v>
      </c>
      <c r="K514" s="219" t="s">
        <v>157</v>
      </c>
      <c r="L514" s="47"/>
      <c r="M514" s="224" t="s">
        <v>19</v>
      </c>
      <c r="N514" s="225" t="s">
        <v>47</v>
      </c>
      <c r="O514" s="87"/>
      <c r="P514" s="226">
        <f>O514*H514</f>
        <v>0</v>
      </c>
      <c r="Q514" s="226">
        <v>0</v>
      </c>
      <c r="R514" s="226">
        <f>Q514*H514</f>
        <v>0</v>
      </c>
      <c r="S514" s="226">
        <v>0</v>
      </c>
      <c r="T514" s="227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8" t="s">
        <v>158</v>
      </c>
      <c r="AT514" s="228" t="s">
        <v>153</v>
      </c>
      <c r="AU514" s="228" t="s">
        <v>85</v>
      </c>
      <c r="AY514" s="20" t="s">
        <v>151</v>
      </c>
      <c r="BE514" s="229">
        <f>IF(N514="základní",J514,0)</f>
        <v>0</v>
      </c>
      <c r="BF514" s="229">
        <f>IF(N514="snížená",J514,0)</f>
        <v>0</v>
      </c>
      <c r="BG514" s="229">
        <f>IF(N514="zákl. přenesená",J514,0)</f>
        <v>0</v>
      </c>
      <c r="BH514" s="229">
        <f>IF(N514="sníž. přenesená",J514,0)</f>
        <v>0</v>
      </c>
      <c r="BI514" s="229">
        <f>IF(N514="nulová",J514,0)</f>
        <v>0</v>
      </c>
      <c r="BJ514" s="20" t="s">
        <v>83</v>
      </c>
      <c r="BK514" s="229">
        <f>ROUND(I514*H514,2)</f>
        <v>0</v>
      </c>
      <c r="BL514" s="20" t="s">
        <v>158</v>
      </c>
      <c r="BM514" s="228" t="s">
        <v>837</v>
      </c>
    </row>
    <row r="515" s="2" customFormat="1">
      <c r="A515" s="41"/>
      <c r="B515" s="42"/>
      <c r="C515" s="43"/>
      <c r="D515" s="230" t="s">
        <v>160</v>
      </c>
      <c r="E515" s="43"/>
      <c r="F515" s="231" t="s">
        <v>838</v>
      </c>
      <c r="G515" s="43"/>
      <c r="H515" s="43"/>
      <c r="I515" s="232"/>
      <c r="J515" s="43"/>
      <c r="K515" s="43"/>
      <c r="L515" s="47"/>
      <c r="M515" s="233"/>
      <c r="N515" s="234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160</v>
      </c>
      <c r="AU515" s="20" t="s">
        <v>85</v>
      </c>
    </row>
    <row r="516" s="13" customFormat="1">
      <c r="A516" s="13"/>
      <c r="B516" s="235"/>
      <c r="C516" s="236"/>
      <c r="D516" s="237" t="s">
        <v>162</v>
      </c>
      <c r="E516" s="238" t="s">
        <v>19</v>
      </c>
      <c r="F516" s="239" t="s">
        <v>839</v>
      </c>
      <c r="G516" s="236"/>
      <c r="H516" s="240">
        <v>9</v>
      </c>
      <c r="I516" s="241"/>
      <c r="J516" s="236"/>
      <c r="K516" s="236"/>
      <c r="L516" s="242"/>
      <c r="M516" s="243"/>
      <c r="N516" s="244"/>
      <c r="O516" s="244"/>
      <c r="P516" s="244"/>
      <c r="Q516" s="244"/>
      <c r="R516" s="244"/>
      <c r="S516" s="244"/>
      <c r="T516" s="24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6" t="s">
        <v>162</v>
      </c>
      <c r="AU516" s="246" t="s">
        <v>85</v>
      </c>
      <c r="AV516" s="13" t="s">
        <v>85</v>
      </c>
      <c r="AW516" s="13" t="s">
        <v>37</v>
      </c>
      <c r="AX516" s="13" t="s">
        <v>83</v>
      </c>
      <c r="AY516" s="246" t="s">
        <v>151</v>
      </c>
    </row>
    <row r="517" s="2" customFormat="1" ht="16.5" customHeight="1">
      <c r="A517" s="41"/>
      <c r="B517" s="42"/>
      <c r="C517" s="279" t="s">
        <v>840</v>
      </c>
      <c r="D517" s="279" t="s">
        <v>395</v>
      </c>
      <c r="E517" s="280" t="s">
        <v>841</v>
      </c>
      <c r="F517" s="281" t="s">
        <v>842</v>
      </c>
      <c r="G517" s="282" t="s">
        <v>507</v>
      </c>
      <c r="H517" s="283">
        <v>1</v>
      </c>
      <c r="I517" s="284"/>
      <c r="J517" s="285">
        <f>ROUND(I517*H517,2)</f>
        <v>0</v>
      </c>
      <c r="K517" s="281" t="s">
        <v>19</v>
      </c>
      <c r="L517" s="286"/>
      <c r="M517" s="287" t="s">
        <v>19</v>
      </c>
      <c r="N517" s="288" t="s">
        <v>47</v>
      </c>
      <c r="O517" s="87"/>
      <c r="P517" s="226">
        <f>O517*H517</f>
        <v>0</v>
      </c>
      <c r="Q517" s="226">
        <v>0.0033</v>
      </c>
      <c r="R517" s="226">
        <f>Q517*H517</f>
        <v>0.0033</v>
      </c>
      <c r="S517" s="226">
        <v>0</v>
      </c>
      <c r="T517" s="227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28" t="s">
        <v>208</v>
      </c>
      <c r="AT517" s="228" t="s">
        <v>395</v>
      </c>
      <c r="AU517" s="228" t="s">
        <v>85</v>
      </c>
      <c r="AY517" s="20" t="s">
        <v>151</v>
      </c>
      <c r="BE517" s="229">
        <f>IF(N517="základní",J517,0)</f>
        <v>0</v>
      </c>
      <c r="BF517" s="229">
        <f>IF(N517="snížená",J517,0)</f>
        <v>0</v>
      </c>
      <c r="BG517" s="229">
        <f>IF(N517="zákl. přenesená",J517,0)</f>
        <v>0</v>
      </c>
      <c r="BH517" s="229">
        <f>IF(N517="sníž. přenesená",J517,0)</f>
        <v>0</v>
      </c>
      <c r="BI517" s="229">
        <f>IF(N517="nulová",J517,0)</f>
        <v>0</v>
      </c>
      <c r="BJ517" s="20" t="s">
        <v>83</v>
      </c>
      <c r="BK517" s="229">
        <f>ROUND(I517*H517,2)</f>
        <v>0</v>
      </c>
      <c r="BL517" s="20" t="s">
        <v>158</v>
      </c>
      <c r="BM517" s="228" t="s">
        <v>843</v>
      </c>
    </row>
    <row r="518" s="2" customFormat="1" ht="16.5" customHeight="1">
      <c r="A518" s="41"/>
      <c r="B518" s="42"/>
      <c r="C518" s="279" t="s">
        <v>844</v>
      </c>
      <c r="D518" s="279" t="s">
        <v>395</v>
      </c>
      <c r="E518" s="280" t="s">
        <v>845</v>
      </c>
      <c r="F518" s="281" t="s">
        <v>846</v>
      </c>
      <c r="G518" s="282" t="s">
        <v>507</v>
      </c>
      <c r="H518" s="283">
        <v>8</v>
      </c>
      <c r="I518" s="284"/>
      <c r="J518" s="285">
        <f>ROUND(I518*H518,2)</f>
        <v>0</v>
      </c>
      <c r="K518" s="281" t="s">
        <v>19</v>
      </c>
      <c r="L518" s="286"/>
      <c r="M518" s="287" t="s">
        <v>19</v>
      </c>
      <c r="N518" s="288" t="s">
        <v>47</v>
      </c>
      <c r="O518" s="87"/>
      <c r="P518" s="226">
        <f>O518*H518</f>
        <v>0</v>
      </c>
      <c r="Q518" s="226">
        <v>0.0023999999999999998</v>
      </c>
      <c r="R518" s="226">
        <f>Q518*H518</f>
        <v>0.019199999999999998</v>
      </c>
      <c r="S518" s="226">
        <v>0</v>
      </c>
      <c r="T518" s="227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28" t="s">
        <v>208</v>
      </c>
      <c r="AT518" s="228" t="s">
        <v>395</v>
      </c>
      <c r="AU518" s="228" t="s">
        <v>85</v>
      </c>
      <c r="AY518" s="20" t="s">
        <v>151</v>
      </c>
      <c r="BE518" s="229">
        <f>IF(N518="základní",J518,0)</f>
        <v>0</v>
      </c>
      <c r="BF518" s="229">
        <f>IF(N518="snížená",J518,0)</f>
        <v>0</v>
      </c>
      <c r="BG518" s="229">
        <f>IF(N518="zákl. přenesená",J518,0)</f>
        <v>0</v>
      </c>
      <c r="BH518" s="229">
        <f>IF(N518="sníž. přenesená",J518,0)</f>
        <v>0</v>
      </c>
      <c r="BI518" s="229">
        <f>IF(N518="nulová",J518,0)</f>
        <v>0</v>
      </c>
      <c r="BJ518" s="20" t="s">
        <v>83</v>
      </c>
      <c r="BK518" s="229">
        <f>ROUND(I518*H518,2)</f>
        <v>0</v>
      </c>
      <c r="BL518" s="20" t="s">
        <v>158</v>
      </c>
      <c r="BM518" s="228" t="s">
        <v>847</v>
      </c>
    </row>
    <row r="519" s="2" customFormat="1" ht="24.15" customHeight="1">
      <c r="A519" s="41"/>
      <c r="B519" s="42"/>
      <c r="C519" s="217" t="s">
        <v>848</v>
      </c>
      <c r="D519" s="217" t="s">
        <v>153</v>
      </c>
      <c r="E519" s="218" t="s">
        <v>849</v>
      </c>
      <c r="F519" s="219" t="s">
        <v>850</v>
      </c>
      <c r="G519" s="220" t="s">
        <v>507</v>
      </c>
      <c r="H519" s="221">
        <v>26</v>
      </c>
      <c r="I519" s="222"/>
      <c r="J519" s="223">
        <f>ROUND(I519*H519,2)</f>
        <v>0</v>
      </c>
      <c r="K519" s="219" t="s">
        <v>157</v>
      </c>
      <c r="L519" s="47"/>
      <c r="M519" s="224" t="s">
        <v>19</v>
      </c>
      <c r="N519" s="225" t="s">
        <v>47</v>
      </c>
      <c r="O519" s="87"/>
      <c r="P519" s="226">
        <f>O519*H519</f>
        <v>0</v>
      </c>
      <c r="Q519" s="226">
        <v>0</v>
      </c>
      <c r="R519" s="226">
        <f>Q519*H519</f>
        <v>0</v>
      </c>
      <c r="S519" s="226">
        <v>0</v>
      </c>
      <c r="T519" s="227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8" t="s">
        <v>158</v>
      </c>
      <c r="AT519" s="228" t="s">
        <v>153</v>
      </c>
      <c r="AU519" s="228" t="s">
        <v>85</v>
      </c>
      <c r="AY519" s="20" t="s">
        <v>151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20" t="s">
        <v>83</v>
      </c>
      <c r="BK519" s="229">
        <f>ROUND(I519*H519,2)</f>
        <v>0</v>
      </c>
      <c r="BL519" s="20" t="s">
        <v>158</v>
      </c>
      <c r="BM519" s="228" t="s">
        <v>851</v>
      </c>
    </row>
    <row r="520" s="2" customFormat="1">
      <c r="A520" s="41"/>
      <c r="B520" s="42"/>
      <c r="C520" s="43"/>
      <c r="D520" s="230" t="s">
        <v>160</v>
      </c>
      <c r="E520" s="43"/>
      <c r="F520" s="231" t="s">
        <v>852</v>
      </c>
      <c r="G520" s="43"/>
      <c r="H520" s="43"/>
      <c r="I520" s="232"/>
      <c r="J520" s="43"/>
      <c r="K520" s="43"/>
      <c r="L520" s="47"/>
      <c r="M520" s="233"/>
      <c r="N520" s="234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160</v>
      </c>
      <c r="AU520" s="20" t="s">
        <v>85</v>
      </c>
    </row>
    <row r="521" s="13" customFormat="1">
      <c r="A521" s="13"/>
      <c r="B521" s="235"/>
      <c r="C521" s="236"/>
      <c r="D521" s="237" t="s">
        <v>162</v>
      </c>
      <c r="E521" s="238" t="s">
        <v>19</v>
      </c>
      <c r="F521" s="239" t="s">
        <v>853</v>
      </c>
      <c r="G521" s="236"/>
      <c r="H521" s="240">
        <v>26</v>
      </c>
      <c r="I521" s="241"/>
      <c r="J521" s="236"/>
      <c r="K521" s="236"/>
      <c r="L521" s="242"/>
      <c r="M521" s="243"/>
      <c r="N521" s="244"/>
      <c r="O521" s="244"/>
      <c r="P521" s="244"/>
      <c r="Q521" s="244"/>
      <c r="R521" s="244"/>
      <c r="S521" s="244"/>
      <c r="T521" s="24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6" t="s">
        <v>162</v>
      </c>
      <c r="AU521" s="246" t="s">
        <v>85</v>
      </c>
      <c r="AV521" s="13" t="s">
        <v>85</v>
      </c>
      <c r="AW521" s="13" t="s">
        <v>37</v>
      </c>
      <c r="AX521" s="13" t="s">
        <v>83</v>
      </c>
      <c r="AY521" s="246" t="s">
        <v>151</v>
      </c>
    </row>
    <row r="522" s="2" customFormat="1" ht="16.5" customHeight="1">
      <c r="A522" s="41"/>
      <c r="B522" s="42"/>
      <c r="C522" s="279" t="s">
        <v>854</v>
      </c>
      <c r="D522" s="279" t="s">
        <v>395</v>
      </c>
      <c r="E522" s="280" t="s">
        <v>855</v>
      </c>
      <c r="F522" s="281" t="s">
        <v>856</v>
      </c>
      <c r="G522" s="282" t="s">
        <v>507</v>
      </c>
      <c r="H522" s="283">
        <v>26</v>
      </c>
      <c r="I522" s="284"/>
      <c r="J522" s="285">
        <f>ROUND(I522*H522,2)</f>
        <v>0</v>
      </c>
      <c r="K522" s="281" t="s">
        <v>19</v>
      </c>
      <c r="L522" s="286"/>
      <c r="M522" s="287" t="s">
        <v>19</v>
      </c>
      <c r="N522" s="288" t="s">
        <v>47</v>
      </c>
      <c r="O522" s="87"/>
      <c r="P522" s="226">
        <f>O522*H522</f>
        <v>0</v>
      </c>
      <c r="Q522" s="226">
        <v>0.0091000000000000004</v>
      </c>
      <c r="R522" s="226">
        <f>Q522*H522</f>
        <v>0.23660000000000001</v>
      </c>
      <c r="S522" s="226">
        <v>0</v>
      </c>
      <c r="T522" s="227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28" t="s">
        <v>208</v>
      </c>
      <c r="AT522" s="228" t="s">
        <v>395</v>
      </c>
      <c r="AU522" s="228" t="s">
        <v>85</v>
      </c>
      <c r="AY522" s="20" t="s">
        <v>151</v>
      </c>
      <c r="BE522" s="229">
        <f>IF(N522="základní",J522,0)</f>
        <v>0</v>
      </c>
      <c r="BF522" s="229">
        <f>IF(N522="snížená",J522,0)</f>
        <v>0</v>
      </c>
      <c r="BG522" s="229">
        <f>IF(N522="zákl. přenesená",J522,0)</f>
        <v>0</v>
      </c>
      <c r="BH522" s="229">
        <f>IF(N522="sníž. přenesená",J522,0)</f>
        <v>0</v>
      </c>
      <c r="BI522" s="229">
        <f>IF(N522="nulová",J522,0)</f>
        <v>0</v>
      </c>
      <c r="BJ522" s="20" t="s">
        <v>83</v>
      </c>
      <c r="BK522" s="229">
        <f>ROUND(I522*H522,2)</f>
        <v>0</v>
      </c>
      <c r="BL522" s="20" t="s">
        <v>158</v>
      </c>
      <c r="BM522" s="228" t="s">
        <v>857</v>
      </c>
    </row>
    <row r="523" s="2" customFormat="1" ht="24.15" customHeight="1">
      <c r="A523" s="41"/>
      <c r="B523" s="42"/>
      <c r="C523" s="217" t="s">
        <v>858</v>
      </c>
      <c r="D523" s="217" t="s">
        <v>153</v>
      </c>
      <c r="E523" s="218" t="s">
        <v>859</v>
      </c>
      <c r="F523" s="219" t="s">
        <v>860</v>
      </c>
      <c r="G523" s="220" t="s">
        <v>507</v>
      </c>
      <c r="H523" s="221">
        <v>21</v>
      </c>
      <c r="I523" s="222"/>
      <c r="J523" s="223">
        <f>ROUND(I523*H523,2)</f>
        <v>0</v>
      </c>
      <c r="K523" s="219" t="s">
        <v>19</v>
      </c>
      <c r="L523" s="47"/>
      <c r="M523" s="224" t="s">
        <v>19</v>
      </c>
      <c r="N523" s="225" t="s">
        <v>47</v>
      </c>
      <c r="O523" s="87"/>
      <c r="P523" s="226">
        <f>O523*H523</f>
        <v>0</v>
      </c>
      <c r="Q523" s="226">
        <v>0</v>
      </c>
      <c r="R523" s="226">
        <f>Q523*H523</f>
        <v>0</v>
      </c>
      <c r="S523" s="226">
        <v>0</v>
      </c>
      <c r="T523" s="227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28" t="s">
        <v>158</v>
      </c>
      <c r="AT523" s="228" t="s">
        <v>153</v>
      </c>
      <c r="AU523" s="228" t="s">
        <v>85</v>
      </c>
      <c r="AY523" s="20" t="s">
        <v>151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20" t="s">
        <v>83</v>
      </c>
      <c r="BK523" s="229">
        <f>ROUND(I523*H523,2)</f>
        <v>0</v>
      </c>
      <c r="BL523" s="20" t="s">
        <v>158</v>
      </c>
      <c r="BM523" s="228" t="s">
        <v>861</v>
      </c>
    </row>
    <row r="524" s="13" customFormat="1">
      <c r="A524" s="13"/>
      <c r="B524" s="235"/>
      <c r="C524" s="236"/>
      <c r="D524" s="237" t="s">
        <v>162</v>
      </c>
      <c r="E524" s="238" t="s">
        <v>19</v>
      </c>
      <c r="F524" s="239" t="s">
        <v>862</v>
      </c>
      <c r="G524" s="236"/>
      <c r="H524" s="240">
        <v>21</v>
      </c>
      <c r="I524" s="241"/>
      <c r="J524" s="236"/>
      <c r="K524" s="236"/>
      <c r="L524" s="242"/>
      <c r="M524" s="243"/>
      <c r="N524" s="244"/>
      <c r="O524" s="244"/>
      <c r="P524" s="244"/>
      <c r="Q524" s="244"/>
      <c r="R524" s="244"/>
      <c r="S524" s="244"/>
      <c r="T524" s="24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6" t="s">
        <v>162</v>
      </c>
      <c r="AU524" s="246" t="s">
        <v>85</v>
      </c>
      <c r="AV524" s="13" t="s">
        <v>85</v>
      </c>
      <c r="AW524" s="13" t="s">
        <v>37</v>
      </c>
      <c r="AX524" s="13" t="s">
        <v>83</v>
      </c>
      <c r="AY524" s="246" t="s">
        <v>151</v>
      </c>
    </row>
    <row r="525" s="2" customFormat="1" ht="16.5" customHeight="1">
      <c r="A525" s="41"/>
      <c r="B525" s="42"/>
      <c r="C525" s="279" t="s">
        <v>863</v>
      </c>
      <c r="D525" s="279" t="s">
        <v>395</v>
      </c>
      <c r="E525" s="280" t="s">
        <v>864</v>
      </c>
      <c r="F525" s="281" t="s">
        <v>865</v>
      </c>
      <c r="G525" s="282" t="s">
        <v>507</v>
      </c>
      <c r="H525" s="283">
        <v>3</v>
      </c>
      <c r="I525" s="284"/>
      <c r="J525" s="285">
        <f>ROUND(I525*H525,2)</f>
        <v>0</v>
      </c>
      <c r="K525" s="281" t="s">
        <v>19</v>
      </c>
      <c r="L525" s="286"/>
      <c r="M525" s="287" t="s">
        <v>19</v>
      </c>
      <c r="N525" s="288" t="s">
        <v>47</v>
      </c>
      <c r="O525" s="87"/>
      <c r="P525" s="226">
        <f>O525*H525</f>
        <v>0</v>
      </c>
      <c r="Q525" s="226">
        <v>0.0088000000000000005</v>
      </c>
      <c r="R525" s="226">
        <f>Q525*H525</f>
        <v>0.0264</v>
      </c>
      <c r="S525" s="226">
        <v>0</v>
      </c>
      <c r="T525" s="227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28" t="s">
        <v>208</v>
      </c>
      <c r="AT525" s="228" t="s">
        <v>395</v>
      </c>
      <c r="AU525" s="228" t="s">
        <v>85</v>
      </c>
      <c r="AY525" s="20" t="s">
        <v>151</v>
      </c>
      <c r="BE525" s="229">
        <f>IF(N525="základní",J525,0)</f>
        <v>0</v>
      </c>
      <c r="BF525" s="229">
        <f>IF(N525="snížená",J525,0)</f>
        <v>0</v>
      </c>
      <c r="BG525" s="229">
        <f>IF(N525="zákl. přenesená",J525,0)</f>
        <v>0</v>
      </c>
      <c r="BH525" s="229">
        <f>IF(N525="sníž. přenesená",J525,0)</f>
        <v>0</v>
      </c>
      <c r="BI525" s="229">
        <f>IF(N525="nulová",J525,0)</f>
        <v>0</v>
      </c>
      <c r="BJ525" s="20" t="s">
        <v>83</v>
      </c>
      <c r="BK525" s="229">
        <f>ROUND(I525*H525,2)</f>
        <v>0</v>
      </c>
      <c r="BL525" s="20" t="s">
        <v>158</v>
      </c>
      <c r="BM525" s="228" t="s">
        <v>866</v>
      </c>
    </row>
    <row r="526" s="2" customFormat="1" ht="16.5" customHeight="1">
      <c r="A526" s="41"/>
      <c r="B526" s="42"/>
      <c r="C526" s="279" t="s">
        <v>867</v>
      </c>
      <c r="D526" s="279" t="s">
        <v>395</v>
      </c>
      <c r="E526" s="280" t="s">
        <v>868</v>
      </c>
      <c r="F526" s="281" t="s">
        <v>869</v>
      </c>
      <c r="G526" s="282" t="s">
        <v>507</v>
      </c>
      <c r="H526" s="283">
        <v>8</v>
      </c>
      <c r="I526" s="284"/>
      <c r="J526" s="285">
        <f>ROUND(I526*H526,2)</f>
        <v>0</v>
      </c>
      <c r="K526" s="281" t="s">
        <v>19</v>
      </c>
      <c r="L526" s="286"/>
      <c r="M526" s="287" t="s">
        <v>19</v>
      </c>
      <c r="N526" s="288" t="s">
        <v>47</v>
      </c>
      <c r="O526" s="87"/>
      <c r="P526" s="226">
        <f>O526*H526</f>
        <v>0</v>
      </c>
      <c r="Q526" s="226">
        <v>0.0058199999999999997</v>
      </c>
      <c r="R526" s="226">
        <f>Q526*H526</f>
        <v>0.046559999999999997</v>
      </c>
      <c r="S526" s="226">
        <v>0</v>
      </c>
      <c r="T526" s="227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28" t="s">
        <v>208</v>
      </c>
      <c r="AT526" s="228" t="s">
        <v>395</v>
      </c>
      <c r="AU526" s="228" t="s">
        <v>85</v>
      </c>
      <c r="AY526" s="20" t="s">
        <v>151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20" t="s">
        <v>83</v>
      </c>
      <c r="BK526" s="229">
        <f>ROUND(I526*H526,2)</f>
        <v>0</v>
      </c>
      <c r="BL526" s="20" t="s">
        <v>158</v>
      </c>
      <c r="BM526" s="228" t="s">
        <v>870</v>
      </c>
    </row>
    <row r="527" s="2" customFormat="1" ht="21.75" customHeight="1">
      <c r="A527" s="41"/>
      <c r="B527" s="42"/>
      <c r="C527" s="279" t="s">
        <v>871</v>
      </c>
      <c r="D527" s="279" t="s">
        <v>395</v>
      </c>
      <c r="E527" s="280" t="s">
        <v>872</v>
      </c>
      <c r="F527" s="281" t="s">
        <v>873</v>
      </c>
      <c r="G527" s="282" t="s">
        <v>507</v>
      </c>
      <c r="H527" s="283">
        <v>10</v>
      </c>
      <c r="I527" s="284"/>
      <c r="J527" s="285">
        <f>ROUND(I527*H527,2)</f>
        <v>0</v>
      </c>
      <c r="K527" s="281" t="s">
        <v>19</v>
      </c>
      <c r="L527" s="286"/>
      <c r="M527" s="287" t="s">
        <v>19</v>
      </c>
      <c r="N527" s="288" t="s">
        <v>47</v>
      </c>
      <c r="O527" s="87"/>
      <c r="P527" s="226">
        <f>O527*H527</f>
        <v>0</v>
      </c>
      <c r="Q527" s="226">
        <v>0.028799999999999999</v>
      </c>
      <c r="R527" s="226">
        <f>Q527*H527</f>
        <v>0.28799999999999998</v>
      </c>
      <c r="S527" s="226">
        <v>0</v>
      </c>
      <c r="T527" s="227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8" t="s">
        <v>208</v>
      </c>
      <c r="AT527" s="228" t="s">
        <v>395</v>
      </c>
      <c r="AU527" s="228" t="s">
        <v>85</v>
      </c>
      <c r="AY527" s="20" t="s">
        <v>151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20" t="s">
        <v>83</v>
      </c>
      <c r="BK527" s="229">
        <f>ROUND(I527*H527,2)</f>
        <v>0</v>
      </c>
      <c r="BL527" s="20" t="s">
        <v>158</v>
      </c>
      <c r="BM527" s="228" t="s">
        <v>874</v>
      </c>
    </row>
    <row r="528" s="2" customFormat="1" ht="37.8" customHeight="1">
      <c r="A528" s="41"/>
      <c r="B528" s="42"/>
      <c r="C528" s="217" t="s">
        <v>875</v>
      </c>
      <c r="D528" s="217" t="s">
        <v>153</v>
      </c>
      <c r="E528" s="218" t="s">
        <v>876</v>
      </c>
      <c r="F528" s="219" t="s">
        <v>877</v>
      </c>
      <c r="G528" s="220" t="s">
        <v>507</v>
      </c>
      <c r="H528" s="221">
        <v>7</v>
      </c>
      <c r="I528" s="222"/>
      <c r="J528" s="223">
        <f>ROUND(I528*H528,2)</f>
        <v>0</v>
      </c>
      <c r="K528" s="219" t="s">
        <v>19</v>
      </c>
      <c r="L528" s="47"/>
      <c r="M528" s="224" t="s">
        <v>19</v>
      </c>
      <c r="N528" s="225" t="s">
        <v>47</v>
      </c>
      <c r="O528" s="87"/>
      <c r="P528" s="226">
        <f>O528*H528</f>
        <v>0</v>
      </c>
      <c r="Q528" s="226">
        <v>0.00024000000000000001</v>
      </c>
      <c r="R528" s="226">
        <f>Q528*H528</f>
        <v>0.0016800000000000001</v>
      </c>
      <c r="S528" s="226">
        <v>0</v>
      </c>
      <c r="T528" s="227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28" t="s">
        <v>158</v>
      </c>
      <c r="AT528" s="228" t="s">
        <v>153</v>
      </c>
      <c r="AU528" s="228" t="s">
        <v>85</v>
      </c>
      <c r="AY528" s="20" t="s">
        <v>151</v>
      </c>
      <c r="BE528" s="229">
        <f>IF(N528="základní",J528,0)</f>
        <v>0</v>
      </c>
      <c r="BF528" s="229">
        <f>IF(N528="snížená",J528,0)</f>
        <v>0</v>
      </c>
      <c r="BG528" s="229">
        <f>IF(N528="zákl. přenesená",J528,0)</f>
        <v>0</v>
      </c>
      <c r="BH528" s="229">
        <f>IF(N528="sníž. přenesená",J528,0)</f>
        <v>0</v>
      </c>
      <c r="BI528" s="229">
        <f>IF(N528="nulová",J528,0)</f>
        <v>0</v>
      </c>
      <c r="BJ528" s="20" t="s">
        <v>83</v>
      </c>
      <c r="BK528" s="229">
        <f>ROUND(I528*H528,2)</f>
        <v>0</v>
      </c>
      <c r="BL528" s="20" t="s">
        <v>158</v>
      </c>
      <c r="BM528" s="228" t="s">
        <v>878</v>
      </c>
    </row>
    <row r="529" s="13" customFormat="1">
      <c r="A529" s="13"/>
      <c r="B529" s="235"/>
      <c r="C529" s="236"/>
      <c r="D529" s="237" t="s">
        <v>162</v>
      </c>
      <c r="E529" s="238" t="s">
        <v>19</v>
      </c>
      <c r="F529" s="239" t="s">
        <v>879</v>
      </c>
      <c r="G529" s="236"/>
      <c r="H529" s="240">
        <v>7</v>
      </c>
      <c r="I529" s="241"/>
      <c r="J529" s="236"/>
      <c r="K529" s="236"/>
      <c r="L529" s="242"/>
      <c r="M529" s="243"/>
      <c r="N529" s="244"/>
      <c r="O529" s="244"/>
      <c r="P529" s="244"/>
      <c r="Q529" s="244"/>
      <c r="R529" s="244"/>
      <c r="S529" s="244"/>
      <c r="T529" s="24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6" t="s">
        <v>162</v>
      </c>
      <c r="AU529" s="246" t="s">
        <v>85</v>
      </c>
      <c r="AV529" s="13" t="s">
        <v>85</v>
      </c>
      <c r="AW529" s="13" t="s">
        <v>37</v>
      </c>
      <c r="AX529" s="13" t="s">
        <v>83</v>
      </c>
      <c r="AY529" s="246" t="s">
        <v>151</v>
      </c>
    </row>
    <row r="530" s="2" customFormat="1" ht="37.8" customHeight="1">
      <c r="A530" s="41"/>
      <c r="B530" s="42"/>
      <c r="C530" s="217" t="s">
        <v>880</v>
      </c>
      <c r="D530" s="217" t="s">
        <v>153</v>
      </c>
      <c r="E530" s="218" t="s">
        <v>881</v>
      </c>
      <c r="F530" s="219" t="s">
        <v>882</v>
      </c>
      <c r="G530" s="220" t="s">
        <v>507</v>
      </c>
      <c r="H530" s="221">
        <v>1</v>
      </c>
      <c r="I530" s="222"/>
      <c r="J530" s="223">
        <f>ROUND(I530*H530,2)</f>
        <v>0</v>
      </c>
      <c r="K530" s="219" t="s">
        <v>19</v>
      </c>
      <c r="L530" s="47"/>
      <c r="M530" s="224" t="s">
        <v>19</v>
      </c>
      <c r="N530" s="225" t="s">
        <v>47</v>
      </c>
      <c r="O530" s="87"/>
      <c r="P530" s="226">
        <f>O530*H530</f>
        <v>0</v>
      </c>
      <c r="Q530" s="226">
        <v>0.00088999999999999995</v>
      </c>
      <c r="R530" s="226">
        <f>Q530*H530</f>
        <v>0.00088999999999999995</v>
      </c>
      <c r="S530" s="226">
        <v>0</v>
      </c>
      <c r="T530" s="227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28" t="s">
        <v>158</v>
      </c>
      <c r="AT530" s="228" t="s">
        <v>153</v>
      </c>
      <c r="AU530" s="228" t="s">
        <v>85</v>
      </c>
      <c r="AY530" s="20" t="s">
        <v>151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20" t="s">
        <v>83</v>
      </c>
      <c r="BK530" s="229">
        <f>ROUND(I530*H530,2)</f>
        <v>0</v>
      </c>
      <c r="BL530" s="20" t="s">
        <v>158</v>
      </c>
      <c r="BM530" s="228" t="s">
        <v>883</v>
      </c>
    </row>
    <row r="531" s="13" customFormat="1">
      <c r="A531" s="13"/>
      <c r="B531" s="235"/>
      <c r="C531" s="236"/>
      <c r="D531" s="237" t="s">
        <v>162</v>
      </c>
      <c r="E531" s="238" t="s">
        <v>19</v>
      </c>
      <c r="F531" s="239" t="s">
        <v>884</v>
      </c>
      <c r="G531" s="236"/>
      <c r="H531" s="240">
        <v>1</v>
      </c>
      <c r="I531" s="241"/>
      <c r="J531" s="236"/>
      <c r="K531" s="236"/>
      <c r="L531" s="242"/>
      <c r="M531" s="243"/>
      <c r="N531" s="244"/>
      <c r="O531" s="244"/>
      <c r="P531" s="244"/>
      <c r="Q531" s="244"/>
      <c r="R531" s="244"/>
      <c r="S531" s="244"/>
      <c r="T531" s="24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6" t="s">
        <v>162</v>
      </c>
      <c r="AU531" s="246" t="s">
        <v>85</v>
      </c>
      <c r="AV531" s="13" t="s">
        <v>85</v>
      </c>
      <c r="AW531" s="13" t="s">
        <v>37</v>
      </c>
      <c r="AX531" s="13" t="s">
        <v>83</v>
      </c>
      <c r="AY531" s="246" t="s">
        <v>151</v>
      </c>
    </row>
    <row r="532" s="2" customFormat="1" ht="24.15" customHeight="1">
      <c r="A532" s="41"/>
      <c r="B532" s="42"/>
      <c r="C532" s="217" t="s">
        <v>885</v>
      </c>
      <c r="D532" s="217" t="s">
        <v>153</v>
      </c>
      <c r="E532" s="218" t="s">
        <v>886</v>
      </c>
      <c r="F532" s="219" t="s">
        <v>887</v>
      </c>
      <c r="G532" s="220" t="s">
        <v>507</v>
      </c>
      <c r="H532" s="221">
        <v>10</v>
      </c>
      <c r="I532" s="222"/>
      <c r="J532" s="223">
        <f>ROUND(I532*H532,2)</f>
        <v>0</v>
      </c>
      <c r="K532" s="219" t="s">
        <v>157</v>
      </c>
      <c r="L532" s="47"/>
      <c r="M532" s="224" t="s">
        <v>19</v>
      </c>
      <c r="N532" s="225" t="s">
        <v>47</v>
      </c>
      <c r="O532" s="87"/>
      <c r="P532" s="226">
        <f>O532*H532</f>
        <v>0</v>
      </c>
      <c r="Q532" s="226">
        <v>0.0016199999999999999</v>
      </c>
      <c r="R532" s="226">
        <f>Q532*H532</f>
        <v>0.016199999999999999</v>
      </c>
      <c r="S532" s="226">
        <v>0</v>
      </c>
      <c r="T532" s="227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8" t="s">
        <v>158</v>
      </c>
      <c r="AT532" s="228" t="s">
        <v>153</v>
      </c>
      <c r="AU532" s="228" t="s">
        <v>85</v>
      </c>
      <c r="AY532" s="20" t="s">
        <v>151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20" t="s">
        <v>83</v>
      </c>
      <c r="BK532" s="229">
        <f>ROUND(I532*H532,2)</f>
        <v>0</v>
      </c>
      <c r="BL532" s="20" t="s">
        <v>158</v>
      </c>
      <c r="BM532" s="228" t="s">
        <v>888</v>
      </c>
    </row>
    <row r="533" s="2" customFormat="1">
      <c r="A533" s="41"/>
      <c r="B533" s="42"/>
      <c r="C533" s="43"/>
      <c r="D533" s="230" t="s">
        <v>160</v>
      </c>
      <c r="E533" s="43"/>
      <c r="F533" s="231" t="s">
        <v>889</v>
      </c>
      <c r="G533" s="43"/>
      <c r="H533" s="43"/>
      <c r="I533" s="232"/>
      <c r="J533" s="43"/>
      <c r="K533" s="43"/>
      <c r="L533" s="47"/>
      <c r="M533" s="233"/>
      <c r="N533" s="234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160</v>
      </c>
      <c r="AU533" s="20" t="s">
        <v>85</v>
      </c>
    </row>
    <row r="534" s="13" customFormat="1">
      <c r="A534" s="13"/>
      <c r="B534" s="235"/>
      <c r="C534" s="236"/>
      <c r="D534" s="237" t="s">
        <v>162</v>
      </c>
      <c r="E534" s="238" t="s">
        <v>19</v>
      </c>
      <c r="F534" s="239" t="s">
        <v>890</v>
      </c>
      <c r="G534" s="236"/>
      <c r="H534" s="240">
        <v>10</v>
      </c>
      <c r="I534" s="241"/>
      <c r="J534" s="236"/>
      <c r="K534" s="236"/>
      <c r="L534" s="242"/>
      <c r="M534" s="243"/>
      <c r="N534" s="244"/>
      <c r="O534" s="244"/>
      <c r="P534" s="244"/>
      <c r="Q534" s="244"/>
      <c r="R534" s="244"/>
      <c r="S534" s="244"/>
      <c r="T534" s="24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6" t="s">
        <v>162</v>
      </c>
      <c r="AU534" s="246" t="s">
        <v>85</v>
      </c>
      <c r="AV534" s="13" t="s">
        <v>85</v>
      </c>
      <c r="AW534" s="13" t="s">
        <v>37</v>
      </c>
      <c r="AX534" s="13" t="s">
        <v>83</v>
      </c>
      <c r="AY534" s="246" t="s">
        <v>151</v>
      </c>
    </row>
    <row r="535" s="2" customFormat="1" ht="16.5" customHeight="1">
      <c r="A535" s="41"/>
      <c r="B535" s="42"/>
      <c r="C535" s="279" t="s">
        <v>891</v>
      </c>
      <c r="D535" s="279" t="s">
        <v>395</v>
      </c>
      <c r="E535" s="280" t="s">
        <v>892</v>
      </c>
      <c r="F535" s="281" t="s">
        <v>893</v>
      </c>
      <c r="G535" s="282" t="s">
        <v>507</v>
      </c>
      <c r="H535" s="283">
        <v>10</v>
      </c>
      <c r="I535" s="284"/>
      <c r="J535" s="285">
        <f>ROUND(I535*H535,2)</f>
        <v>0</v>
      </c>
      <c r="K535" s="281" t="s">
        <v>157</v>
      </c>
      <c r="L535" s="286"/>
      <c r="M535" s="287" t="s">
        <v>19</v>
      </c>
      <c r="N535" s="288" t="s">
        <v>47</v>
      </c>
      <c r="O535" s="87"/>
      <c r="P535" s="226">
        <f>O535*H535</f>
        <v>0</v>
      </c>
      <c r="Q535" s="226">
        <v>0.017999999999999999</v>
      </c>
      <c r="R535" s="226">
        <f>Q535*H535</f>
        <v>0.17999999999999999</v>
      </c>
      <c r="S535" s="226">
        <v>0</v>
      </c>
      <c r="T535" s="227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28" t="s">
        <v>208</v>
      </c>
      <c r="AT535" s="228" t="s">
        <v>395</v>
      </c>
      <c r="AU535" s="228" t="s">
        <v>85</v>
      </c>
      <c r="AY535" s="20" t="s">
        <v>151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20" t="s">
        <v>83</v>
      </c>
      <c r="BK535" s="229">
        <f>ROUND(I535*H535,2)</f>
        <v>0</v>
      </c>
      <c r="BL535" s="20" t="s">
        <v>158</v>
      </c>
      <c r="BM535" s="228" t="s">
        <v>894</v>
      </c>
    </row>
    <row r="536" s="2" customFormat="1" ht="16.5" customHeight="1">
      <c r="A536" s="41"/>
      <c r="B536" s="42"/>
      <c r="C536" s="279" t="s">
        <v>895</v>
      </c>
      <c r="D536" s="279" t="s">
        <v>395</v>
      </c>
      <c r="E536" s="280" t="s">
        <v>896</v>
      </c>
      <c r="F536" s="281" t="s">
        <v>897</v>
      </c>
      <c r="G536" s="282" t="s">
        <v>507</v>
      </c>
      <c r="H536" s="283">
        <v>10</v>
      </c>
      <c r="I536" s="284"/>
      <c r="J536" s="285">
        <f>ROUND(I536*H536,2)</f>
        <v>0</v>
      </c>
      <c r="K536" s="281" t="s">
        <v>19</v>
      </c>
      <c r="L536" s="286"/>
      <c r="M536" s="287" t="s">
        <v>19</v>
      </c>
      <c r="N536" s="288" t="s">
        <v>47</v>
      </c>
      <c r="O536" s="87"/>
      <c r="P536" s="226">
        <f>O536*H536</f>
        <v>0</v>
      </c>
      <c r="Q536" s="226">
        <v>0.0060000000000000001</v>
      </c>
      <c r="R536" s="226">
        <f>Q536*H536</f>
        <v>0.059999999999999998</v>
      </c>
      <c r="S536" s="226">
        <v>0</v>
      </c>
      <c r="T536" s="227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28" t="s">
        <v>208</v>
      </c>
      <c r="AT536" s="228" t="s">
        <v>395</v>
      </c>
      <c r="AU536" s="228" t="s">
        <v>85</v>
      </c>
      <c r="AY536" s="20" t="s">
        <v>151</v>
      </c>
      <c r="BE536" s="229">
        <f>IF(N536="základní",J536,0)</f>
        <v>0</v>
      </c>
      <c r="BF536" s="229">
        <f>IF(N536="snížená",J536,0)</f>
        <v>0</v>
      </c>
      <c r="BG536" s="229">
        <f>IF(N536="zákl. přenesená",J536,0)</f>
        <v>0</v>
      </c>
      <c r="BH536" s="229">
        <f>IF(N536="sníž. přenesená",J536,0)</f>
        <v>0</v>
      </c>
      <c r="BI536" s="229">
        <f>IF(N536="nulová",J536,0)</f>
        <v>0</v>
      </c>
      <c r="BJ536" s="20" t="s">
        <v>83</v>
      </c>
      <c r="BK536" s="229">
        <f>ROUND(I536*H536,2)</f>
        <v>0</v>
      </c>
      <c r="BL536" s="20" t="s">
        <v>158</v>
      </c>
      <c r="BM536" s="228" t="s">
        <v>898</v>
      </c>
    </row>
    <row r="537" s="2" customFormat="1" ht="16.5" customHeight="1">
      <c r="A537" s="41"/>
      <c r="B537" s="42"/>
      <c r="C537" s="217" t="s">
        <v>899</v>
      </c>
      <c r="D537" s="217" t="s">
        <v>153</v>
      </c>
      <c r="E537" s="218" t="s">
        <v>900</v>
      </c>
      <c r="F537" s="219" t="s">
        <v>901</v>
      </c>
      <c r="G537" s="220" t="s">
        <v>507</v>
      </c>
      <c r="H537" s="221">
        <v>2</v>
      </c>
      <c r="I537" s="222"/>
      <c r="J537" s="223">
        <f>ROUND(I537*H537,2)</f>
        <v>0</v>
      </c>
      <c r="K537" s="219" t="s">
        <v>157</v>
      </c>
      <c r="L537" s="47"/>
      <c r="M537" s="224" t="s">
        <v>19</v>
      </c>
      <c r="N537" s="225" t="s">
        <v>47</v>
      </c>
      <c r="O537" s="87"/>
      <c r="P537" s="226">
        <f>O537*H537</f>
        <v>0</v>
      </c>
      <c r="Q537" s="226">
        <v>0.0013600000000000001</v>
      </c>
      <c r="R537" s="226">
        <f>Q537*H537</f>
        <v>0.0027200000000000002</v>
      </c>
      <c r="S537" s="226">
        <v>0</v>
      </c>
      <c r="T537" s="227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28" t="s">
        <v>158</v>
      </c>
      <c r="AT537" s="228" t="s">
        <v>153</v>
      </c>
      <c r="AU537" s="228" t="s">
        <v>85</v>
      </c>
      <c r="AY537" s="20" t="s">
        <v>151</v>
      </c>
      <c r="BE537" s="229">
        <f>IF(N537="základní",J537,0)</f>
        <v>0</v>
      </c>
      <c r="BF537" s="229">
        <f>IF(N537="snížená",J537,0)</f>
        <v>0</v>
      </c>
      <c r="BG537" s="229">
        <f>IF(N537="zákl. přenesená",J537,0)</f>
        <v>0</v>
      </c>
      <c r="BH537" s="229">
        <f>IF(N537="sníž. přenesená",J537,0)</f>
        <v>0</v>
      </c>
      <c r="BI537" s="229">
        <f>IF(N537="nulová",J537,0)</f>
        <v>0</v>
      </c>
      <c r="BJ537" s="20" t="s">
        <v>83</v>
      </c>
      <c r="BK537" s="229">
        <f>ROUND(I537*H537,2)</f>
        <v>0</v>
      </c>
      <c r="BL537" s="20" t="s">
        <v>158</v>
      </c>
      <c r="BM537" s="228" t="s">
        <v>902</v>
      </c>
    </row>
    <row r="538" s="2" customFormat="1">
      <c r="A538" s="41"/>
      <c r="B538" s="42"/>
      <c r="C538" s="43"/>
      <c r="D538" s="230" t="s">
        <v>160</v>
      </c>
      <c r="E538" s="43"/>
      <c r="F538" s="231" t="s">
        <v>903</v>
      </c>
      <c r="G538" s="43"/>
      <c r="H538" s="43"/>
      <c r="I538" s="232"/>
      <c r="J538" s="43"/>
      <c r="K538" s="43"/>
      <c r="L538" s="47"/>
      <c r="M538" s="233"/>
      <c r="N538" s="234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160</v>
      </c>
      <c r="AU538" s="20" t="s">
        <v>85</v>
      </c>
    </row>
    <row r="539" s="13" customFormat="1">
      <c r="A539" s="13"/>
      <c r="B539" s="235"/>
      <c r="C539" s="236"/>
      <c r="D539" s="237" t="s">
        <v>162</v>
      </c>
      <c r="E539" s="238" t="s">
        <v>19</v>
      </c>
      <c r="F539" s="239" t="s">
        <v>904</v>
      </c>
      <c r="G539" s="236"/>
      <c r="H539" s="240">
        <v>2</v>
      </c>
      <c r="I539" s="241"/>
      <c r="J539" s="236"/>
      <c r="K539" s="236"/>
      <c r="L539" s="242"/>
      <c r="M539" s="243"/>
      <c r="N539" s="244"/>
      <c r="O539" s="244"/>
      <c r="P539" s="244"/>
      <c r="Q539" s="244"/>
      <c r="R539" s="244"/>
      <c r="S539" s="244"/>
      <c r="T539" s="24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6" t="s">
        <v>162</v>
      </c>
      <c r="AU539" s="246" t="s">
        <v>85</v>
      </c>
      <c r="AV539" s="13" t="s">
        <v>85</v>
      </c>
      <c r="AW539" s="13" t="s">
        <v>37</v>
      </c>
      <c r="AX539" s="13" t="s">
        <v>83</v>
      </c>
      <c r="AY539" s="246" t="s">
        <v>151</v>
      </c>
    </row>
    <row r="540" s="2" customFormat="1" ht="16.5" customHeight="1">
      <c r="A540" s="41"/>
      <c r="B540" s="42"/>
      <c r="C540" s="279" t="s">
        <v>905</v>
      </c>
      <c r="D540" s="279" t="s">
        <v>395</v>
      </c>
      <c r="E540" s="280" t="s">
        <v>906</v>
      </c>
      <c r="F540" s="281" t="s">
        <v>907</v>
      </c>
      <c r="G540" s="282" t="s">
        <v>507</v>
      </c>
      <c r="H540" s="283">
        <v>2</v>
      </c>
      <c r="I540" s="284"/>
      <c r="J540" s="285">
        <f>ROUND(I540*H540,2)</f>
        <v>0</v>
      </c>
      <c r="K540" s="281" t="s">
        <v>157</v>
      </c>
      <c r="L540" s="286"/>
      <c r="M540" s="287" t="s">
        <v>19</v>
      </c>
      <c r="N540" s="288" t="s">
        <v>47</v>
      </c>
      <c r="O540" s="87"/>
      <c r="P540" s="226">
        <f>O540*H540</f>
        <v>0</v>
      </c>
      <c r="Q540" s="226">
        <v>0.048000000000000001</v>
      </c>
      <c r="R540" s="226">
        <f>Q540*H540</f>
        <v>0.096000000000000002</v>
      </c>
      <c r="S540" s="226">
        <v>0</v>
      </c>
      <c r="T540" s="227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8" t="s">
        <v>208</v>
      </c>
      <c r="AT540" s="228" t="s">
        <v>395</v>
      </c>
      <c r="AU540" s="228" t="s">
        <v>85</v>
      </c>
      <c r="AY540" s="20" t="s">
        <v>151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20" t="s">
        <v>83</v>
      </c>
      <c r="BK540" s="229">
        <f>ROUND(I540*H540,2)</f>
        <v>0</v>
      </c>
      <c r="BL540" s="20" t="s">
        <v>158</v>
      </c>
      <c r="BM540" s="228" t="s">
        <v>908</v>
      </c>
    </row>
    <row r="541" s="2" customFormat="1" ht="16.5" customHeight="1">
      <c r="A541" s="41"/>
      <c r="B541" s="42"/>
      <c r="C541" s="217" t="s">
        <v>909</v>
      </c>
      <c r="D541" s="217" t="s">
        <v>153</v>
      </c>
      <c r="E541" s="218" t="s">
        <v>910</v>
      </c>
      <c r="F541" s="219" t="s">
        <v>911</v>
      </c>
      <c r="G541" s="220" t="s">
        <v>507</v>
      </c>
      <c r="H541" s="221">
        <v>4</v>
      </c>
      <c r="I541" s="222"/>
      <c r="J541" s="223">
        <f>ROUND(I541*H541,2)</f>
        <v>0</v>
      </c>
      <c r="K541" s="219" t="s">
        <v>157</v>
      </c>
      <c r="L541" s="47"/>
      <c r="M541" s="224" t="s">
        <v>19</v>
      </c>
      <c r="N541" s="225" t="s">
        <v>47</v>
      </c>
      <c r="O541" s="87"/>
      <c r="P541" s="226">
        <f>O541*H541</f>
        <v>0</v>
      </c>
      <c r="Q541" s="226">
        <v>0.0013600000000000001</v>
      </c>
      <c r="R541" s="226">
        <f>Q541*H541</f>
        <v>0.0054400000000000004</v>
      </c>
      <c r="S541" s="226">
        <v>0</v>
      </c>
      <c r="T541" s="227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28" t="s">
        <v>158</v>
      </c>
      <c r="AT541" s="228" t="s">
        <v>153</v>
      </c>
      <c r="AU541" s="228" t="s">
        <v>85</v>
      </c>
      <c r="AY541" s="20" t="s">
        <v>151</v>
      </c>
      <c r="BE541" s="229">
        <f>IF(N541="základní",J541,0)</f>
        <v>0</v>
      </c>
      <c r="BF541" s="229">
        <f>IF(N541="snížená",J541,0)</f>
        <v>0</v>
      </c>
      <c r="BG541" s="229">
        <f>IF(N541="zákl. přenesená",J541,0)</f>
        <v>0</v>
      </c>
      <c r="BH541" s="229">
        <f>IF(N541="sníž. přenesená",J541,0)</f>
        <v>0</v>
      </c>
      <c r="BI541" s="229">
        <f>IF(N541="nulová",J541,0)</f>
        <v>0</v>
      </c>
      <c r="BJ541" s="20" t="s">
        <v>83</v>
      </c>
      <c r="BK541" s="229">
        <f>ROUND(I541*H541,2)</f>
        <v>0</v>
      </c>
      <c r="BL541" s="20" t="s">
        <v>158</v>
      </c>
      <c r="BM541" s="228" t="s">
        <v>912</v>
      </c>
    </row>
    <row r="542" s="2" customFormat="1">
      <c r="A542" s="41"/>
      <c r="B542" s="42"/>
      <c r="C542" s="43"/>
      <c r="D542" s="230" t="s">
        <v>160</v>
      </c>
      <c r="E542" s="43"/>
      <c r="F542" s="231" t="s">
        <v>913</v>
      </c>
      <c r="G542" s="43"/>
      <c r="H542" s="43"/>
      <c r="I542" s="232"/>
      <c r="J542" s="43"/>
      <c r="K542" s="43"/>
      <c r="L542" s="47"/>
      <c r="M542" s="233"/>
      <c r="N542" s="234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160</v>
      </c>
      <c r="AU542" s="20" t="s">
        <v>85</v>
      </c>
    </row>
    <row r="543" s="13" customFormat="1">
      <c r="A543" s="13"/>
      <c r="B543" s="235"/>
      <c r="C543" s="236"/>
      <c r="D543" s="237" t="s">
        <v>162</v>
      </c>
      <c r="E543" s="238" t="s">
        <v>19</v>
      </c>
      <c r="F543" s="239" t="s">
        <v>914</v>
      </c>
      <c r="G543" s="236"/>
      <c r="H543" s="240">
        <v>4</v>
      </c>
      <c r="I543" s="241"/>
      <c r="J543" s="236"/>
      <c r="K543" s="236"/>
      <c r="L543" s="242"/>
      <c r="M543" s="243"/>
      <c r="N543" s="244"/>
      <c r="O543" s="244"/>
      <c r="P543" s="244"/>
      <c r="Q543" s="244"/>
      <c r="R543" s="244"/>
      <c r="S543" s="244"/>
      <c r="T543" s="245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6" t="s">
        <v>162</v>
      </c>
      <c r="AU543" s="246" t="s">
        <v>85</v>
      </c>
      <c r="AV543" s="13" t="s">
        <v>85</v>
      </c>
      <c r="AW543" s="13" t="s">
        <v>37</v>
      </c>
      <c r="AX543" s="13" t="s">
        <v>83</v>
      </c>
      <c r="AY543" s="246" t="s">
        <v>151</v>
      </c>
    </row>
    <row r="544" s="2" customFormat="1" ht="16.5" customHeight="1">
      <c r="A544" s="41"/>
      <c r="B544" s="42"/>
      <c r="C544" s="279" t="s">
        <v>915</v>
      </c>
      <c r="D544" s="279" t="s">
        <v>395</v>
      </c>
      <c r="E544" s="280" t="s">
        <v>916</v>
      </c>
      <c r="F544" s="281" t="s">
        <v>917</v>
      </c>
      <c r="G544" s="282" t="s">
        <v>507</v>
      </c>
      <c r="H544" s="283">
        <v>4</v>
      </c>
      <c r="I544" s="284"/>
      <c r="J544" s="285">
        <f>ROUND(I544*H544,2)</f>
        <v>0</v>
      </c>
      <c r="K544" s="281" t="s">
        <v>157</v>
      </c>
      <c r="L544" s="286"/>
      <c r="M544" s="287" t="s">
        <v>19</v>
      </c>
      <c r="N544" s="288" t="s">
        <v>47</v>
      </c>
      <c r="O544" s="87"/>
      <c r="P544" s="226">
        <f>O544*H544</f>
        <v>0</v>
      </c>
      <c r="Q544" s="226">
        <v>0.078</v>
      </c>
      <c r="R544" s="226">
        <f>Q544*H544</f>
        <v>0.312</v>
      </c>
      <c r="S544" s="226">
        <v>0</v>
      </c>
      <c r="T544" s="227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8" t="s">
        <v>208</v>
      </c>
      <c r="AT544" s="228" t="s">
        <v>395</v>
      </c>
      <c r="AU544" s="228" t="s">
        <v>85</v>
      </c>
      <c r="AY544" s="20" t="s">
        <v>151</v>
      </c>
      <c r="BE544" s="229">
        <f>IF(N544="základní",J544,0)</f>
        <v>0</v>
      </c>
      <c r="BF544" s="229">
        <f>IF(N544="snížená",J544,0)</f>
        <v>0</v>
      </c>
      <c r="BG544" s="229">
        <f>IF(N544="zákl. přenesená",J544,0)</f>
        <v>0</v>
      </c>
      <c r="BH544" s="229">
        <f>IF(N544="sníž. přenesená",J544,0)</f>
        <v>0</v>
      </c>
      <c r="BI544" s="229">
        <f>IF(N544="nulová",J544,0)</f>
        <v>0</v>
      </c>
      <c r="BJ544" s="20" t="s">
        <v>83</v>
      </c>
      <c r="BK544" s="229">
        <f>ROUND(I544*H544,2)</f>
        <v>0</v>
      </c>
      <c r="BL544" s="20" t="s">
        <v>158</v>
      </c>
      <c r="BM544" s="228" t="s">
        <v>918</v>
      </c>
    </row>
    <row r="545" s="2" customFormat="1" ht="16.5" customHeight="1">
      <c r="A545" s="41"/>
      <c r="B545" s="42"/>
      <c r="C545" s="279" t="s">
        <v>919</v>
      </c>
      <c r="D545" s="279" t="s">
        <v>395</v>
      </c>
      <c r="E545" s="280" t="s">
        <v>920</v>
      </c>
      <c r="F545" s="281" t="s">
        <v>921</v>
      </c>
      <c r="G545" s="282" t="s">
        <v>507</v>
      </c>
      <c r="H545" s="283">
        <v>4</v>
      </c>
      <c r="I545" s="284"/>
      <c r="J545" s="285">
        <f>ROUND(I545*H545,2)</f>
        <v>0</v>
      </c>
      <c r="K545" s="281" t="s">
        <v>19</v>
      </c>
      <c r="L545" s="286"/>
      <c r="M545" s="287" t="s">
        <v>19</v>
      </c>
      <c r="N545" s="288" t="s">
        <v>47</v>
      </c>
      <c r="O545" s="87"/>
      <c r="P545" s="226">
        <f>O545*H545</f>
        <v>0</v>
      </c>
      <c r="Q545" s="226">
        <v>0.00010000000000000001</v>
      </c>
      <c r="R545" s="226">
        <f>Q545*H545</f>
        <v>0.00040000000000000002</v>
      </c>
      <c r="S545" s="226">
        <v>0</v>
      </c>
      <c r="T545" s="227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28" t="s">
        <v>208</v>
      </c>
      <c r="AT545" s="228" t="s">
        <v>395</v>
      </c>
      <c r="AU545" s="228" t="s">
        <v>85</v>
      </c>
      <c r="AY545" s="20" t="s">
        <v>151</v>
      </c>
      <c r="BE545" s="229">
        <f>IF(N545="základní",J545,0)</f>
        <v>0</v>
      </c>
      <c r="BF545" s="229">
        <f>IF(N545="snížená",J545,0)</f>
        <v>0</v>
      </c>
      <c r="BG545" s="229">
        <f>IF(N545="zákl. přenesená",J545,0)</f>
        <v>0</v>
      </c>
      <c r="BH545" s="229">
        <f>IF(N545="sníž. přenesená",J545,0)</f>
        <v>0</v>
      </c>
      <c r="BI545" s="229">
        <f>IF(N545="nulová",J545,0)</f>
        <v>0</v>
      </c>
      <c r="BJ545" s="20" t="s">
        <v>83</v>
      </c>
      <c r="BK545" s="229">
        <f>ROUND(I545*H545,2)</f>
        <v>0</v>
      </c>
      <c r="BL545" s="20" t="s">
        <v>158</v>
      </c>
      <c r="BM545" s="228" t="s">
        <v>922</v>
      </c>
    </row>
    <row r="546" s="2" customFormat="1" ht="16.5" customHeight="1">
      <c r="A546" s="41"/>
      <c r="B546" s="42"/>
      <c r="C546" s="217" t="s">
        <v>923</v>
      </c>
      <c r="D546" s="217" t="s">
        <v>153</v>
      </c>
      <c r="E546" s="218" t="s">
        <v>924</v>
      </c>
      <c r="F546" s="219" t="s">
        <v>925</v>
      </c>
      <c r="G546" s="220" t="s">
        <v>507</v>
      </c>
      <c r="H546" s="221">
        <v>3</v>
      </c>
      <c r="I546" s="222"/>
      <c r="J546" s="223">
        <f>ROUND(I546*H546,2)</f>
        <v>0</v>
      </c>
      <c r="K546" s="219" t="s">
        <v>19</v>
      </c>
      <c r="L546" s="47"/>
      <c r="M546" s="224" t="s">
        <v>19</v>
      </c>
      <c r="N546" s="225" t="s">
        <v>47</v>
      </c>
      <c r="O546" s="87"/>
      <c r="P546" s="226">
        <f>O546*H546</f>
        <v>0</v>
      </c>
      <c r="Q546" s="226">
        <v>0.0074999999999999997</v>
      </c>
      <c r="R546" s="226">
        <f>Q546*H546</f>
        <v>0.022499999999999999</v>
      </c>
      <c r="S546" s="226">
        <v>0</v>
      </c>
      <c r="T546" s="227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28" t="s">
        <v>158</v>
      </c>
      <c r="AT546" s="228" t="s">
        <v>153</v>
      </c>
      <c r="AU546" s="228" t="s">
        <v>85</v>
      </c>
      <c r="AY546" s="20" t="s">
        <v>151</v>
      </c>
      <c r="BE546" s="229">
        <f>IF(N546="základní",J546,0)</f>
        <v>0</v>
      </c>
      <c r="BF546" s="229">
        <f>IF(N546="snížená",J546,0)</f>
        <v>0</v>
      </c>
      <c r="BG546" s="229">
        <f>IF(N546="zákl. přenesená",J546,0)</f>
        <v>0</v>
      </c>
      <c r="BH546" s="229">
        <f>IF(N546="sníž. přenesená",J546,0)</f>
        <v>0</v>
      </c>
      <c r="BI546" s="229">
        <f>IF(N546="nulová",J546,0)</f>
        <v>0</v>
      </c>
      <c r="BJ546" s="20" t="s">
        <v>83</v>
      </c>
      <c r="BK546" s="229">
        <f>ROUND(I546*H546,2)</f>
        <v>0</v>
      </c>
      <c r="BL546" s="20" t="s">
        <v>158</v>
      </c>
      <c r="BM546" s="228" t="s">
        <v>926</v>
      </c>
    </row>
    <row r="547" s="13" customFormat="1">
      <c r="A547" s="13"/>
      <c r="B547" s="235"/>
      <c r="C547" s="236"/>
      <c r="D547" s="237" t="s">
        <v>162</v>
      </c>
      <c r="E547" s="238" t="s">
        <v>19</v>
      </c>
      <c r="F547" s="239" t="s">
        <v>553</v>
      </c>
      <c r="G547" s="236"/>
      <c r="H547" s="240">
        <v>3</v>
      </c>
      <c r="I547" s="241"/>
      <c r="J547" s="236"/>
      <c r="K547" s="236"/>
      <c r="L547" s="242"/>
      <c r="M547" s="243"/>
      <c r="N547" s="244"/>
      <c r="O547" s="244"/>
      <c r="P547" s="244"/>
      <c r="Q547" s="244"/>
      <c r="R547" s="244"/>
      <c r="S547" s="244"/>
      <c r="T547" s="24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6" t="s">
        <v>162</v>
      </c>
      <c r="AU547" s="246" t="s">
        <v>85</v>
      </c>
      <c r="AV547" s="13" t="s">
        <v>85</v>
      </c>
      <c r="AW547" s="13" t="s">
        <v>37</v>
      </c>
      <c r="AX547" s="13" t="s">
        <v>83</v>
      </c>
      <c r="AY547" s="246" t="s">
        <v>151</v>
      </c>
    </row>
    <row r="548" s="2" customFormat="1" ht="21.75" customHeight="1">
      <c r="A548" s="41"/>
      <c r="B548" s="42"/>
      <c r="C548" s="217" t="s">
        <v>927</v>
      </c>
      <c r="D548" s="217" t="s">
        <v>153</v>
      </c>
      <c r="E548" s="218" t="s">
        <v>928</v>
      </c>
      <c r="F548" s="219" t="s">
        <v>929</v>
      </c>
      <c r="G548" s="220" t="s">
        <v>507</v>
      </c>
      <c r="H548" s="221">
        <v>2</v>
      </c>
      <c r="I548" s="222"/>
      <c r="J548" s="223">
        <f>ROUND(I548*H548,2)</f>
        <v>0</v>
      </c>
      <c r="K548" s="219" t="s">
        <v>19</v>
      </c>
      <c r="L548" s="47"/>
      <c r="M548" s="224" t="s">
        <v>19</v>
      </c>
      <c r="N548" s="225" t="s">
        <v>47</v>
      </c>
      <c r="O548" s="87"/>
      <c r="P548" s="226">
        <f>O548*H548</f>
        <v>0</v>
      </c>
      <c r="Q548" s="226">
        <v>0.0091999999999999998</v>
      </c>
      <c r="R548" s="226">
        <f>Q548*H548</f>
        <v>0.0184</v>
      </c>
      <c r="S548" s="226">
        <v>0</v>
      </c>
      <c r="T548" s="227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28" t="s">
        <v>158</v>
      </c>
      <c r="AT548" s="228" t="s">
        <v>153</v>
      </c>
      <c r="AU548" s="228" t="s">
        <v>85</v>
      </c>
      <c r="AY548" s="20" t="s">
        <v>151</v>
      </c>
      <c r="BE548" s="229">
        <f>IF(N548="základní",J548,0)</f>
        <v>0</v>
      </c>
      <c r="BF548" s="229">
        <f>IF(N548="snížená",J548,0)</f>
        <v>0</v>
      </c>
      <c r="BG548" s="229">
        <f>IF(N548="zákl. přenesená",J548,0)</f>
        <v>0</v>
      </c>
      <c r="BH548" s="229">
        <f>IF(N548="sníž. přenesená",J548,0)</f>
        <v>0</v>
      </c>
      <c r="BI548" s="229">
        <f>IF(N548="nulová",J548,0)</f>
        <v>0</v>
      </c>
      <c r="BJ548" s="20" t="s">
        <v>83</v>
      </c>
      <c r="BK548" s="229">
        <f>ROUND(I548*H548,2)</f>
        <v>0</v>
      </c>
      <c r="BL548" s="20" t="s">
        <v>158</v>
      </c>
      <c r="BM548" s="228" t="s">
        <v>930</v>
      </c>
    </row>
    <row r="549" s="13" customFormat="1">
      <c r="A549" s="13"/>
      <c r="B549" s="235"/>
      <c r="C549" s="236"/>
      <c r="D549" s="237" t="s">
        <v>162</v>
      </c>
      <c r="E549" s="238" t="s">
        <v>19</v>
      </c>
      <c r="F549" s="239" t="s">
        <v>520</v>
      </c>
      <c r="G549" s="236"/>
      <c r="H549" s="240">
        <v>2</v>
      </c>
      <c r="I549" s="241"/>
      <c r="J549" s="236"/>
      <c r="K549" s="236"/>
      <c r="L549" s="242"/>
      <c r="M549" s="243"/>
      <c r="N549" s="244"/>
      <c r="O549" s="244"/>
      <c r="P549" s="244"/>
      <c r="Q549" s="244"/>
      <c r="R549" s="244"/>
      <c r="S549" s="244"/>
      <c r="T549" s="24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6" t="s">
        <v>162</v>
      </c>
      <c r="AU549" s="246" t="s">
        <v>85</v>
      </c>
      <c r="AV549" s="13" t="s">
        <v>85</v>
      </c>
      <c r="AW549" s="13" t="s">
        <v>37</v>
      </c>
      <c r="AX549" s="13" t="s">
        <v>83</v>
      </c>
      <c r="AY549" s="246" t="s">
        <v>151</v>
      </c>
    </row>
    <row r="550" s="2" customFormat="1" ht="21.75" customHeight="1">
      <c r="A550" s="41"/>
      <c r="B550" s="42"/>
      <c r="C550" s="217" t="s">
        <v>931</v>
      </c>
      <c r="D550" s="217" t="s">
        <v>153</v>
      </c>
      <c r="E550" s="218" t="s">
        <v>932</v>
      </c>
      <c r="F550" s="219" t="s">
        <v>933</v>
      </c>
      <c r="G550" s="220" t="s">
        <v>507</v>
      </c>
      <c r="H550" s="221">
        <v>1</v>
      </c>
      <c r="I550" s="222"/>
      <c r="J550" s="223">
        <f>ROUND(I550*H550,2)</f>
        <v>0</v>
      </c>
      <c r="K550" s="219" t="s">
        <v>19</v>
      </c>
      <c r="L550" s="47"/>
      <c r="M550" s="224" t="s">
        <v>19</v>
      </c>
      <c r="N550" s="225" t="s">
        <v>47</v>
      </c>
      <c r="O550" s="87"/>
      <c r="P550" s="226">
        <f>O550*H550</f>
        <v>0</v>
      </c>
      <c r="Q550" s="226">
        <v>0.0121</v>
      </c>
      <c r="R550" s="226">
        <f>Q550*H550</f>
        <v>0.0121</v>
      </c>
      <c r="S550" s="226">
        <v>0</v>
      </c>
      <c r="T550" s="227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28" t="s">
        <v>158</v>
      </c>
      <c r="AT550" s="228" t="s">
        <v>153</v>
      </c>
      <c r="AU550" s="228" t="s">
        <v>85</v>
      </c>
      <c r="AY550" s="20" t="s">
        <v>151</v>
      </c>
      <c r="BE550" s="229">
        <f>IF(N550="základní",J550,0)</f>
        <v>0</v>
      </c>
      <c r="BF550" s="229">
        <f>IF(N550="snížená",J550,0)</f>
        <v>0</v>
      </c>
      <c r="BG550" s="229">
        <f>IF(N550="zákl. přenesená",J550,0)</f>
        <v>0</v>
      </c>
      <c r="BH550" s="229">
        <f>IF(N550="sníž. přenesená",J550,0)</f>
        <v>0</v>
      </c>
      <c r="BI550" s="229">
        <f>IF(N550="nulová",J550,0)</f>
        <v>0</v>
      </c>
      <c r="BJ550" s="20" t="s">
        <v>83</v>
      </c>
      <c r="BK550" s="229">
        <f>ROUND(I550*H550,2)</f>
        <v>0</v>
      </c>
      <c r="BL550" s="20" t="s">
        <v>158</v>
      </c>
      <c r="BM550" s="228" t="s">
        <v>934</v>
      </c>
    </row>
    <row r="551" s="13" customFormat="1">
      <c r="A551" s="13"/>
      <c r="B551" s="235"/>
      <c r="C551" s="236"/>
      <c r="D551" s="237" t="s">
        <v>162</v>
      </c>
      <c r="E551" s="238" t="s">
        <v>19</v>
      </c>
      <c r="F551" s="239" t="s">
        <v>935</v>
      </c>
      <c r="G551" s="236"/>
      <c r="H551" s="240">
        <v>1</v>
      </c>
      <c r="I551" s="241"/>
      <c r="J551" s="236"/>
      <c r="K551" s="236"/>
      <c r="L551" s="242"/>
      <c r="M551" s="243"/>
      <c r="N551" s="244"/>
      <c r="O551" s="244"/>
      <c r="P551" s="244"/>
      <c r="Q551" s="244"/>
      <c r="R551" s="244"/>
      <c r="S551" s="244"/>
      <c r="T551" s="24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6" t="s">
        <v>162</v>
      </c>
      <c r="AU551" s="246" t="s">
        <v>85</v>
      </c>
      <c r="AV551" s="13" t="s">
        <v>85</v>
      </c>
      <c r="AW551" s="13" t="s">
        <v>37</v>
      </c>
      <c r="AX551" s="13" t="s">
        <v>83</v>
      </c>
      <c r="AY551" s="246" t="s">
        <v>151</v>
      </c>
    </row>
    <row r="552" s="2" customFormat="1" ht="24.15" customHeight="1">
      <c r="A552" s="41"/>
      <c r="B552" s="42"/>
      <c r="C552" s="217" t="s">
        <v>936</v>
      </c>
      <c r="D552" s="217" t="s">
        <v>153</v>
      </c>
      <c r="E552" s="218" t="s">
        <v>937</v>
      </c>
      <c r="F552" s="219" t="s">
        <v>938</v>
      </c>
      <c r="G552" s="220" t="s">
        <v>507</v>
      </c>
      <c r="H552" s="221">
        <v>8</v>
      </c>
      <c r="I552" s="222"/>
      <c r="J552" s="223">
        <f>ROUND(I552*H552,2)</f>
        <v>0</v>
      </c>
      <c r="K552" s="219" t="s">
        <v>157</v>
      </c>
      <c r="L552" s="47"/>
      <c r="M552" s="224" t="s">
        <v>19</v>
      </c>
      <c r="N552" s="225" t="s">
        <v>47</v>
      </c>
      <c r="O552" s="87"/>
      <c r="P552" s="226">
        <f>O552*H552</f>
        <v>0</v>
      </c>
      <c r="Q552" s="226">
        <v>0</v>
      </c>
      <c r="R552" s="226">
        <f>Q552*H552</f>
        <v>0</v>
      </c>
      <c r="S552" s="226">
        <v>0</v>
      </c>
      <c r="T552" s="227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28" t="s">
        <v>158</v>
      </c>
      <c r="AT552" s="228" t="s">
        <v>153</v>
      </c>
      <c r="AU552" s="228" t="s">
        <v>85</v>
      </c>
      <c r="AY552" s="20" t="s">
        <v>151</v>
      </c>
      <c r="BE552" s="229">
        <f>IF(N552="základní",J552,0)</f>
        <v>0</v>
      </c>
      <c r="BF552" s="229">
        <f>IF(N552="snížená",J552,0)</f>
        <v>0</v>
      </c>
      <c r="BG552" s="229">
        <f>IF(N552="zákl. přenesená",J552,0)</f>
        <v>0</v>
      </c>
      <c r="BH552" s="229">
        <f>IF(N552="sníž. přenesená",J552,0)</f>
        <v>0</v>
      </c>
      <c r="BI552" s="229">
        <f>IF(N552="nulová",J552,0)</f>
        <v>0</v>
      </c>
      <c r="BJ552" s="20" t="s">
        <v>83</v>
      </c>
      <c r="BK552" s="229">
        <f>ROUND(I552*H552,2)</f>
        <v>0</v>
      </c>
      <c r="BL552" s="20" t="s">
        <v>158</v>
      </c>
      <c r="BM552" s="228" t="s">
        <v>939</v>
      </c>
    </row>
    <row r="553" s="2" customFormat="1">
      <c r="A553" s="41"/>
      <c r="B553" s="42"/>
      <c r="C553" s="43"/>
      <c r="D553" s="230" t="s">
        <v>160</v>
      </c>
      <c r="E553" s="43"/>
      <c r="F553" s="231" t="s">
        <v>940</v>
      </c>
      <c r="G553" s="43"/>
      <c r="H553" s="43"/>
      <c r="I553" s="232"/>
      <c r="J553" s="43"/>
      <c r="K553" s="43"/>
      <c r="L553" s="47"/>
      <c r="M553" s="233"/>
      <c r="N553" s="234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160</v>
      </c>
      <c r="AU553" s="20" t="s">
        <v>85</v>
      </c>
    </row>
    <row r="554" s="13" customFormat="1">
      <c r="A554" s="13"/>
      <c r="B554" s="235"/>
      <c r="C554" s="236"/>
      <c r="D554" s="237" t="s">
        <v>162</v>
      </c>
      <c r="E554" s="238" t="s">
        <v>19</v>
      </c>
      <c r="F554" s="239" t="s">
        <v>941</v>
      </c>
      <c r="G554" s="236"/>
      <c r="H554" s="240">
        <v>8</v>
      </c>
      <c r="I554" s="241"/>
      <c r="J554" s="236"/>
      <c r="K554" s="236"/>
      <c r="L554" s="242"/>
      <c r="M554" s="243"/>
      <c r="N554" s="244"/>
      <c r="O554" s="244"/>
      <c r="P554" s="244"/>
      <c r="Q554" s="244"/>
      <c r="R554" s="244"/>
      <c r="S554" s="244"/>
      <c r="T554" s="24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6" t="s">
        <v>162</v>
      </c>
      <c r="AU554" s="246" t="s">
        <v>85</v>
      </c>
      <c r="AV554" s="13" t="s">
        <v>85</v>
      </c>
      <c r="AW554" s="13" t="s">
        <v>37</v>
      </c>
      <c r="AX554" s="13" t="s">
        <v>83</v>
      </c>
      <c r="AY554" s="246" t="s">
        <v>151</v>
      </c>
    </row>
    <row r="555" s="2" customFormat="1" ht="16.5" customHeight="1">
      <c r="A555" s="41"/>
      <c r="B555" s="42"/>
      <c r="C555" s="279" t="s">
        <v>942</v>
      </c>
      <c r="D555" s="279" t="s">
        <v>395</v>
      </c>
      <c r="E555" s="280" t="s">
        <v>943</v>
      </c>
      <c r="F555" s="281" t="s">
        <v>944</v>
      </c>
      <c r="G555" s="282" t="s">
        <v>507</v>
      </c>
      <c r="H555" s="283">
        <v>7</v>
      </c>
      <c r="I555" s="284"/>
      <c r="J555" s="285">
        <f>ROUND(I555*H555,2)</f>
        <v>0</v>
      </c>
      <c r="K555" s="281" t="s">
        <v>19</v>
      </c>
      <c r="L555" s="286"/>
      <c r="M555" s="287" t="s">
        <v>19</v>
      </c>
      <c r="N555" s="288" t="s">
        <v>47</v>
      </c>
      <c r="O555" s="87"/>
      <c r="P555" s="226">
        <f>O555*H555</f>
        <v>0</v>
      </c>
      <c r="Q555" s="226">
        <v>0.002</v>
      </c>
      <c r="R555" s="226">
        <f>Q555*H555</f>
        <v>0.014</v>
      </c>
      <c r="S555" s="226">
        <v>0</v>
      </c>
      <c r="T555" s="227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8" t="s">
        <v>208</v>
      </c>
      <c r="AT555" s="228" t="s">
        <v>395</v>
      </c>
      <c r="AU555" s="228" t="s">
        <v>85</v>
      </c>
      <c r="AY555" s="20" t="s">
        <v>151</v>
      </c>
      <c r="BE555" s="229">
        <f>IF(N555="základní",J555,0)</f>
        <v>0</v>
      </c>
      <c r="BF555" s="229">
        <f>IF(N555="snížená",J555,0)</f>
        <v>0</v>
      </c>
      <c r="BG555" s="229">
        <f>IF(N555="zákl. přenesená",J555,0)</f>
        <v>0</v>
      </c>
      <c r="BH555" s="229">
        <f>IF(N555="sníž. přenesená",J555,0)</f>
        <v>0</v>
      </c>
      <c r="BI555" s="229">
        <f>IF(N555="nulová",J555,0)</f>
        <v>0</v>
      </c>
      <c r="BJ555" s="20" t="s">
        <v>83</v>
      </c>
      <c r="BK555" s="229">
        <f>ROUND(I555*H555,2)</f>
        <v>0</v>
      </c>
      <c r="BL555" s="20" t="s">
        <v>158</v>
      </c>
      <c r="BM555" s="228" t="s">
        <v>945</v>
      </c>
    </row>
    <row r="556" s="2" customFormat="1" ht="16.5" customHeight="1">
      <c r="A556" s="41"/>
      <c r="B556" s="42"/>
      <c r="C556" s="279" t="s">
        <v>946</v>
      </c>
      <c r="D556" s="279" t="s">
        <v>395</v>
      </c>
      <c r="E556" s="280" t="s">
        <v>947</v>
      </c>
      <c r="F556" s="281" t="s">
        <v>948</v>
      </c>
      <c r="G556" s="282" t="s">
        <v>507</v>
      </c>
      <c r="H556" s="283">
        <v>1</v>
      </c>
      <c r="I556" s="284"/>
      <c r="J556" s="285">
        <f>ROUND(I556*H556,2)</f>
        <v>0</v>
      </c>
      <c r="K556" s="281" t="s">
        <v>19</v>
      </c>
      <c r="L556" s="286"/>
      <c r="M556" s="287" t="s">
        <v>19</v>
      </c>
      <c r="N556" s="288" t="s">
        <v>47</v>
      </c>
      <c r="O556" s="87"/>
      <c r="P556" s="226">
        <f>O556*H556</f>
        <v>0</v>
      </c>
      <c r="Q556" s="226">
        <v>0.0028800000000000002</v>
      </c>
      <c r="R556" s="226">
        <f>Q556*H556</f>
        <v>0.0028800000000000002</v>
      </c>
      <c r="S556" s="226">
        <v>0</v>
      </c>
      <c r="T556" s="227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28" t="s">
        <v>208</v>
      </c>
      <c r="AT556" s="228" t="s">
        <v>395</v>
      </c>
      <c r="AU556" s="228" t="s">
        <v>85</v>
      </c>
      <c r="AY556" s="20" t="s">
        <v>151</v>
      </c>
      <c r="BE556" s="229">
        <f>IF(N556="základní",J556,0)</f>
        <v>0</v>
      </c>
      <c r="BF556" s="229">
        <f>IF(N556="snížená",J556,0)</f>
        <v>0</v>
      </c>
      <c r="BG556" s="229">
        <f>IF(N556="zákl. přenesená",J556,0)</f>
        <v>0</v>
      </c>
      <c r="BH556" s="229">
        <f>IF(N556="sníž. přenesená",J556,0)</f>
        <v>0</v>
      </c>
      <c r="BI556" s="229">
        <f>IF(N556="nulová",J556,0)</f>
        <v>0</v>
      </c>
      <c r="BJ556" s="20" t="s">
        <v>83</v>
      </c>
      <c r="BK556" s="229">
        <f>ROUND(I556*H556,2)</f>
        <v>0</v>
      </c>
      <c r="BL556" s="20" t="s">
        <v>158</v>
      </c>
      <c r="BM556" s="228" t="s">
        <v>949</v>
      </c>
    </row>
    <row r="557" s="2" customFormat="1" ht="24.15" customHeight="1">
      <c r="A557" s="41"/>
      <c r="B557" s="42"/>
      <c r="C557" s="217" t="s">
        <v>950</v>
      </c>
      <c r="D557" s="217" t="s">
        <v>153</v>
      </c>
      <c r="E557" s="218" t="s">
        <v>951</v>
      </c>
      <c r="F557" s="219" t="s">
        <v>952</v>
      </c>
      <c r="G557" s="220" t="s">
        <v>507</v>
      </c>
      <c r="H557" s="221">
        <v>5</v>
      </c>
      <c r="I557" s="222"/>
      <c r="J557" s="223">
        <f>ROUND(I557*H557,2)</f>
        <v>0</v>
      </c>
      <c r="K557" s="219" t="s">
        <v>157</v>
      </c>
      <c r="L557" s="47"/>
      <c r="M557" s="224" t="s">
        <v>19</v>
      </c>
      <c r="N557" s="225" t="s">
        <v>47</v>
      </c>
      <c r="O557" s="87"/>
      <c r="P557" s="226">
        <f>O557*H557</f>
        <v>0</v>
      </c>
      <c r="Q557" s="226">
        <v>0.00281</v>
      </c>
      <c r="R557" s="226">
        <f>Q557*H557</f>
        <v>0.01405</v>
      </c>
      <c r="S557" s="226">
        <v>0</v>
      </c>
      <c r="T557" s="227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28" t="s">
        <v>158</v>
      </c>
      <c r="AT557" s="228" t="s">
        <v>153</v>
      </c>
      <c r="AU557" s="228" t="s">
        <v>85</v>
      </c>
      <c r="AY557" s="20" t="s">
        <v>151</v>
      </c>
      <c r="BE557" s="229">
        <f>IF(N557="základní",J557,0)</f>
        <v>0</v>
      </c>
      <c r="BF557" s="229">
        <f>IF(N557="snížená",J557,0)</f>
        <v>0</v>
      </c>
      <c r="BG557" s="229">
        <f>IF(N557="zákl. přenesená",J557,0)</f>
        <v>0</v>
      </c>
      <c r="BH557" s="229">
        <f>IF(N557="sníž. přenesená",J557,0)</f>
        <v>0</v>
      </c>
      <c r="BI557" s="229">
        <f>IF(N557="nulová",J557,0)</f>
        <v>0</v>
      </c>
      <c r="BJ557" s="20" t="s">
        <v>83</v>
      </c>
      <c r="BK557" s="229">
        <f>ROUND(I557*H557,2)</f>
        <v>0</v>
      </c>
      <c r="BL557" s="20" t="s">
        <v>158</v>
      </c>
      <c r="BM557" s="228" t="s">
        <v>953</v>
      </c>
    </row>
    <row r="558" s="2" customFormat="1">
      <c r="A558" s="41"/>
      <c r="B558" s="42"/>
      <c r="C558" s="43"/>
      <c r="D558" s="230" t="s">
        <v>160</v>
      </c>
      <c r="E558" s="43"/>
      <c r="F558" s="231" t="s">
        <v>954</v>
      </c>
      <c r="G558" s="43"/>
      <c r="H558" s="43"/>
      <c r="I558" s="232"/>
      <c r="J558" s="43"/>
      <c r="K558" s="43"/>
      <c r="L558" s="47"/>
      <c r="M558" s="233"/>
      <c r="N558" s="234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160</v>
      </c>
      <c r="AU558" s="20" t="s">
        <v>85</v>
      </c>
    </row>
    <row r="559" s="13" customFormat="1">
      <c r="A559" s="13"/>
      <c r="B559" s="235"/>
      <c r="C559" s="236"/>
      <c r="D559" s="237" t="s">
        <v>162</v>
      </c>
      <c r="E559" s="238" t="s">
        <v>19</v>
      </c>
      <c r="F559" s="239" t="s">
        <v>572</v>
      </c>
      <c r="G559" s="236"/>
      <c r="H559" s="240">
        <v>5</v>
      </c>
      <c r="I559" s="241"/>
      <c r="J559" s="236"/>
      <c r="K559" s="236"/>
      <c r="L559" s="242"/>
      <c r="M559" s="243"/>
      <c r="N559" s="244"/>
      <c r="O559" s="244"/>
      <c r="P559" s="244"/>
      <c r="Q559" s="244"/>
      <c r="R559" s="244"/>
      <c r="S559" s="244"/>
      <c r="T559" s="245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6" t="s">
        <v>162</v>
      </c>
      <c r="AU559" s="246" t="s">
        <v>85</v>
      </c>
      <c r="AV559" s="13" t="s">
        <v>85</v>
      </c>
      <c r="AW559" s="13" t="s">
        <v>37</v>
      </c>
      <c r="AX559" s="13" t="s">
        <v>83</v>
      </c>
      <c r="AY559" s="246" t="s">
        <v>151</v>
      </c>
    </row>
    <row r="560" s="2" customFormat="1" ht="16.5" customHeight="1">
      <c r="A560" s="41"/>
      <c r="B560" s="42"/>
      <c r="C560" s="279" t="s">
        <v>955</v>
      </c>
      <c r="D560" s="279" t="s">
        <v>395</v>
      </c>
      <c r="E560" s="280" t="s">
        <v>956</v>
      </c>
      <c r="F560" s="281" t="s">
        <v>957</v>
      </c>
      <c r="G560" s="282" t="s">
        <v>507</v>
      </c>
      <c r="H560" s="283">
        <v>5</v>
      </c>
      <c r="I560" s="284"/>
      <c r="J560" s="285">
        <f>ROUND(I560*H560,2)</f>
        <v>0</v>
      </c>
      <c r="K560" s="281" t="s">
        <v>157</v>
      </c>
      <c r="L560" s="286"/>
      <c r="M560" s="287" t="s">
        <v>19</v>
      </c>
      <c r="N560" s="288" t="s">
        <v>47</v>
      </c>
      <c r="O560" s="87"/>
      <c r="P560" s="226">
        <f>O560*H560</f>
        <v>0</v>
      </c>
      <c r="Q560" s="226">
        <v>0.045999999999999999</v>
      </c>
      <c r="R560" s="226">
        <f>Q560*H560</f>
        <v>0.22999999999999998</v>
      </c>
      <c r="S560" s="226">
        <v>0</v>
      </c>
      <c r="T560" s="227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28" t="s">
        <v>208</v>
      </c>
      <c r="AT560" s="228" t="s">
        <v>395</v>
      </c>
      <c r="AU560" s="228" t="s">
        <v>85</v>
      </c>
      <c r="AY560" s="20" t="s">
        <v>151</v>
      </c>
      <c r="BE560" s="229">
        <f>IF(N560="základní",J560,0)</f>
        <v>0</v>
      </c>
      <c r="BF560" s="229">
        <f>IF(N560="snížená",J560,0)</f>
        <v>0</v>
      </c>
      <c r="BG560" s="229">
        <f>IF(N560="zákl. přenesená",J560,0)</f>
        <v>0</v>
      </c>
      <c r="BH560" s="229">
        <f>IF(N560="sníž. přenesená",J560,0)</f>
        <v>0</v>
      </c>
      <c r="BI560" s="229">
        <f>IF(N560="nulová",J560,0)</f>
        <v>0</v>
      </c>
      <c r="BJ560" s="20" t="s">
        <v>83</v>
      </c>
      <c r="BK560" s="229">
        <f>ROUND(I560*H560,2)</f>
        <v>0</v>
      </c>
      <c r="BL560" s="20" t="s">
        <v>158</v>
      </c>
      <c r="BM560" s="228" t="s">
        <v>958</v>
      </c>
    </row>
    <row r="561" s="2" customFormat="1" ht="16.5" customHeight="1">
      <c r="A561" s="41"/>
      <c r="B561" s="42"/>
      <c r="C561" s="279" t="s">
        <v>959</v>
      </c>
      <c r="D561" s="279" t="s">
        <v>395</v>
      </c>
      <c r="E561" s="280" t="s">
        <v>960</v>
      </c>
      <c r="F561" s="281" t="s">
        <v>961</v>
      </c>
      <c r="G561" s="282" t="s">
        <v>507</v>
      </c>
      <c r="H561" s="283">
        <v>5</v>
      </c>
      <c r="I561" s="284"/>
      <c r="J561" s="285">
        <f>ROUND(I561*H561,2)</f>
        <v>0</v>
      </c>
      <c r="K561" s="281" t="s">
        <v>19</v>
      </c>
      <c r="L561" s="286"/>
      <c r="M561" s="287" t="s">
        <v>19</v>
      </c>
      <c r="N561" s="288" t="s">
        <v>47</v>
      </c>
      <c r="O561" s="87"/>
      <c r="P561" s="226">
        <f>O561*H561</f>
        <v>0</v>
      </c>
      <c r="Q561" s="226">
        <v>0.0060000000000000001</v>
      </c>
      <c r="R561" s="226">
        <f>Q561*H561</f>
        <v>0.029999999999999999</v>
      </c>
      <c r="S561" s="226">
        <v>0</v>
      </c>
      <c r="T561" s="227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28" t="s">
        <v>208</v>
      </c>
      <c r="AT561" s="228" t="s">
        <v>395</v>
      </c>
      <c r="AU561" s="228" t="s">
        <v>85</v>
      </c>
      <c r="AY561" s="20" t="s">
        <v>151</v>
      </c>
      <c r="BE561" s="229">
        <f>IF(N561="základní",J561,0)</f>
        <v>0</v>
      </c>
      <c r="BF561" s="229">
        <f>IF(N561="snížená",J561,0)</f>
        <v>0</v>
      </c>
      <c r="BG561" s="229">
        <f>IF(N561="zákl. přenesená",J561,0)</f>
        <v>0</v>
      </c>
      <c r="BH561" s="229">
        <f>IF(N561="sníž. přenesená",J561,0)</f>
        <v>0</v>
      </c>
      <c r="BI561" s="229">
        <f>IF(N561="nulová",J561,0)</f>
        <v>0</v>
      </c>
      <c r="BJ561" s="20" t="s">
        <v>83</v>
      </c>
      <c r="BK561" s="229">
        <f>ROUND(I561*H561,2)</f>
        <v>0</v>
      </c>
      <c r="BL561" s="20" t="s">
        <v>158</v>
      </c>
      <c r="BM561" s="228" t="s">
        <v>962</v>
      </c>
    </row>
    <row r="562" s="2" customFormat="1" ht="21.75" customHeight="1">
      <c r="A562" s="41"/>
      <c r="B562" s="42"/>
      <c r="C562" s="217" t="s">
        <v>963</v>
      </c>
      <c r="D562" s="217" t="s">
        <v>153</v>
      </c>
      <c r="E562" s="218" t="s">
        <v>964</v>
      </c>
      <c r="F562" s="219" t="s">
        <v>965</v>
      </c>
      <c r="G562" s="220" t="s">
        <v>507</v>
      </c>
      <c r="H562" s="221">
        <v>4</v>
      </c>
      <c r="I562" s="222"/>
      <c r="J562" s="223">
        <f>ROUND(I562*H562,2)</f>
        <v>0</v>
      </c>
      <c r="K562" s="219" t="s">
        <v>19</v>
      </c>
      <c r="L562" s="47"/>
      <c r="M562" s="224" t="s">
        <v>19</v>
      </c>
      <c r="N562" s="225" t="s">
        <v>47</v>
      </c>
      <c r="O562" s="87"/>
      <c r="P562" s="226">
        <f>O562*H562</f>
        <v>0</v>
      </c>
      <c r="Q562" s="226">
        <v>0.017399999999999999</v>
      </c>
      <c r="R562" s="226">
        <f>Q562*H562</f>
        <v>0.069599999999999995</v>
      </c>
      <c r="S562" s="226">
        <v>0</v>
      </c>
      <c r="T562" s="227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28" t="s">
        <v>158</v>
      </c>
      <c r="AT562" s="228" t="s">
        <v>153</v>
      </c>
      <c r="AU562" s="228" t="s">
        <v>85</v>
      </c>
      <c r="AY562" s="20" t="s">
        <v>151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20" t="s">
        <v>83</v>
      </c>
      <c r="BK562" s="229">
        <f>ROUND(I562*H562,2)</f>
        <v>0</v>
      </c>
      <c r="BL562" s="20" t="s">
        <v>158</v>
      </c>
      <c r="BM562" s="228" t="s">
        <v>966</v>
      </c>
    </row>
    <row r="563" s="13" customFormat="1">
      <c r="A563" s="13"/>
      <c r="B563" s="235"/>
      <c r="C563" s="236"/>
      <c r="D563" s="237" t="s">
        <v>162</v>
      </c>
      <c r="E563" s="238" t="s">
        <v>19</v>
      </c>
      <c r="F563" s="239" t="s">
        <v>806</v>
      </c>
      <c r="G563" s="236"/>
      <c r="H563" s="240">
        <v>4</v>
      </c>
      <c r="I563" s="241"/>
      <c r="J563" s="236"/>
      <c r="K563" s="236"/>
      <c r="L563" s="242"/>
      <c r="M563" s="243"/>
      <c r="N563" s="244"/>
      <c r="O563" s="244"/>
      <c r="P563" s="244"/>
      <c r="Q563" s="244"/>
      <c r="R563" s="244"/>
      <c r="S563" s="244"/>
      <c r="T563" s="24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6" t="s">
        <v>162</v>
      </c>
      <c r="AU563" s="246" t="s">
        <v>85</v>
      </c>
      <c r="AV563" s="13" t="s">
        <v>85</v>
      </c>
      <c r="AW563" s="13" t="s">
        <v>37</v>
      </c>
      <c r="AX563" s="13" t="s">
        <v>83</v>
      </c>
      <c r="AY563" s="246" t="s">
        <v>151</v>
      </c>
    </row>
    <row r="564" s="2" customFormat="1" ht="16.5" customHeight="1">
      <c r="A564" s="41"/>
      <c r="B564" s="42"/>
      <c r="C564" s="217" t="s">
        <v>967</v>
      </c>
      <c r="D564" s="217" t="s">
        <v>153</v>
      </c>
      <c r="E564" s="218" t="s">
        <v>968</v>
      </c>
      <c r="F564" s="219" t="s">
        <v>969</v>
      </c>
      <c r="G564" s="220" t="s">
        <v>507</v>
      </c>
      <c r="H564" s="221">
        <v>1</v>
      </c>
      <c r="I564" s="222"/>
      <c r="J564" s="223">
        <f>ROUND(I564*H564,2)</f>
        <v>0</v>
      </c>
      <c r="K564" s="219" t="s">
        <v>19</v>
      </c>
      <c r="L564" s="47"/>
      <c r="M564" s="224" t="s">
        <v>19</v>
      </c>
      <c r="N564" s="225" t="s">
        <v>47</v>
      </c>
      <c r="O564" s="87"/>
      <c r="P564" s="226">
        <f>O564*H564</f>
        <v>0</v>
      </c>
      <c r="Q564" s="226">
        <v>0.0298</v>
      </c>
      <c r="R564" s="226">
        <f>Q564*H564</f>
        <v>0.0298</v>
      </c>
      <c r="S564" s="226">
        <v>0</v>
      </c>
      <c r="T564" s="227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28" t="s">
        <v>158</v>
      </c>
      <c r="AT564" s="228" t="s">
        <v>153</v>
      </c>
      <c r="AU564" s="228" t="s">
        <v>85</v>
      </c>
      <c r="AY564" s="20" t="s">
        <v>151</v>
      </c>
      <c r="BE564" s="229">
        <f>IF(N564="základní",J564,0)</f>
        <v>0</v>
      </c>
      <c r="BF564" s="229">
        <f>IF(N564="snížená",J564,0)</f>
        <v>0</v>
      </c>
      <c r="BG564" s="229">
        <f>IF(N564="zákl. přenesená",J564,0)</f>
        <v>0</v>
      </c>
      <c r="BH564" s="229">
        <f>IF(N564="sníž. přenesená",J564,0)</f>
        <v>0</v>
      </c>
      <c r="BI564" s="229">
        <f>IF(N564="nulová",J564,0)</f>
        <v>0</v>
      </c>
      <c r="BJ564" s="20" t="s">
        <v>83</v>
      </c>
      <c r="BK564" s="229">
        <f>ROUND(I564*H564,2)</f>
        <v>0</v>
      </c>
      <c r="BL564" s="20" t="s">
        <v>158</v>
      </c>
      <c r="BM564" s="228" t="s">
        <v>970</v>
      </c>
    </row>
    <row r="565" s="13" customFormat="1">
      <c r="A565" s="13"/>
      <c r="B565" s="235"/>
      <c r="C565" s="236"/>
      <c r="D565" s="237" t="s">
        <v>162</v>
      </c>
      <c r="E565" s="238" t="s">
        <v>19</v>
      </c>
      <c r="F565" s="239" t="s">
        <v>548</v>
      </c>
      <c r="G565" s="236"/>
      <c r="H565" s="240">
        <v>1</v>
      </c>
      <c r="I565" s="241"/>
      <c r="J565" s="236"/>
      <c r="K565" s="236"/>
      <c r="L565" s="242"/>
      <c r="M565" s="243"/>
      <c r="N565" s="244"/>
      <c r="O565" s="244"/>
      <c r="P565" s="244"/>
      <c r="Q565" s="244"/>
      <c r="R565" s="244"/>
      <c r="S565" s="244"/>
      <c r="T565" s="24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6" t="s">
        <v>162</v>
      </c>
      <c r="AU565" s="246" t="s">
        <v>85</v>
      </c>
      <c r="AV565" s="13" t="s">
        <v>85</v>
      </c>
      <c r="AW565" s="13" t="s">
        <v>37</v>
      </c>
      <c r="AX565" s="13" t="s">
        <v>83</v>
      </c>
      <c r="AY565" s="246" t="s">
        <v>151</v>
      </c>
    </row>
    <row r="566" s="2" customFormat="1" ht="24.15" customHeight="1">
      <c r="A566" s="41"/>
      <c r="B566" s="42"/>
      <c r="C566" s="217" t="s">
        <v>971</v>
      </c>
      <c r="D566" s="217" t="s">
        <v>153</v>
      </c>
      <c r="E566" s="218" t="s">
        <v>972</v>
      </c>
      <c r="F566" s="219" t="s">
        <v>973</v>
      </c>
      <c r="G566" s="220" t="s">
        <v>507</v>
      </c>
      <c r="H566" s="221">
        <v>14</v>
      </c>
      <c r="I566" s="222"/>
      <c r="J566" s="223">
        <f>ROUND(I566*H566,2)</f>
        <v>0</v>
      </c>
      <c r="K566" s="219" t="s">
        <v>157</v>
      </c>
      <c r="L566" s="47"/>
      <c r="M566" s="224" t="s">
        <v>19</v>
      </c>
      <c r="N566" s="225" t="s">
        <v>47</v>
      </c>
      <c r="O566" s="87"/>
      <c r="P566" s="226">
        <f>O566*H566</f>
        <v>0</v>
      </c>
      <c r="Q566" s="226">
        <v>0.0028600000000000001</v>
      </c>
      <c r="R566" s="226">
        <f>Q566*H566</f>
        <v>0.040039999999999999</v>
      </c>
      <c r="S566" s="226">
        <v>0</v>
      </c>
      <c r="T566" s="227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28" t="s">
        <v>158</v>
      </c>
      <c r="AT566" s="228" t="s">
        <v>153</v>
      </c>
      <c r="AU566" s="228" t="s">
        <v>85</v>
      </c>
      <c r="AY566" s="20" t="s">
        <v>151</v>
      </c>
      <c r="BE566" s="229">
        <f>IF(N566="základní",J566,0)</f>
        <v>0</v>
      </c>
      <c r="BF566" s="229">
        <f>IF(N566="snížená",J566,0)</f>
        <v>0</v>
      </c>
      <c r="BG566" s="229">
        <f>IF(N566="zákl. přenesená",J566,0)</f>
        <v>0</v>
      </c>
      <c r="BH566" s="229">
        <f>IF(N566="sníž. přenesená",J566,0)</f>
        <v>0</v>
      </c>
      <c r="BI566" s="229">
        <f>IF(N566="nulová",J566,0)</f>
        <v>0</v>
      </c>
      <c r="BJ566" s="20" t="s">
        <v>83</v>
      </c>
      <c r="BK566" s="229">
        <f>ROUND(I566*H566,2)</f>
        <v>0</v>
      </c>
      <c r="BL566" s="20" t="s">
        <v>158</v>
      </c>
      <c r="BM566" s="228" t="s">
        <v>974</v>
      </c>
    </row>
    <row r="567" s="2" customFormat="1">
      <c r="A567" s="41"/>
      <c r="B567" s="42"/>
      <c r="C567" s="43"/>
      <c r="D567" s="230" t="s">
        <v>160</v>
      </c>
      <c r="E567" s="43"/>
      <c r="F567" s="231" t="s">
        <v>975</v>
      </c>
      <c r="G567" s="43"/>
      <c r="H567" s="43"/>
      <c r="I567" s="232"/>
      <c r="J567" s="43"/>
      <c r="K567" s="43"/>
      <c r="L567" s="47"/>
      <c r="M567" s="233"/>
      <c r="N567" s="234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160</v>
      </c>
      <c r="AU567" s="20" t="s">
        <v>85</v>
      </c>
    </row>
    <row r="568" s="13" customFormat="1">
      <c r="A568" s="13"/>
      <c r="B568" s="235"/>
      <c r="C568" s="236"/>
      <c r="D568" s="237" t="s">
        <v>162</v>
      </c>
      <c r="E568" s="238" t="s">
        <v>19</v>
      </c>
      <c r="F568" s="239" t="s">
        <v>976</v>
      </c>
      <c r="G568" s="236"/>
      <c r="H568" s="240">
        <v>14</v>
      </c>
      <c r="I568" s="241"/>
      <c r="J568" s="236"/>
      <c r="K568" s="236"/>
      <c r="L568" s="242"/>
      <c r="M568" s="243"/>
      <c r="N568" s="244"/>
      <c r="O568" s="244"/>
      <c r="P568" s="244"/>
      <c r="Q568" s="244"/>
      <c r="R568" s="244"/>
      <c r="S568" s="244"/>
      <c r="T568" s="24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6" t="s">
        <v>162</v>
      </c>
      <c r="AU568" s="246" t="s">
        <v>85</v>
      </c>
      <c r="AV568" s="13" t="s">
        <v>85</v>
      </c>
      <c r="AW568" s="13" t="s">
        <v>37</v>
      </c>
      <c r="AX568" s="13" t="s">
        <v>83</v>
      </c>
      <c r="AY568" s="246" t="s">
        <v>151</v>
      </c>
    </row>
    <row r="569" s="2" customFormat="1" ht="16.5" customHeight="1">
      <c r="A569" s="41"/>
      <c r="B569" s="42"/>
      <c r="C569" s="279" t="s">
        <v>977</v>
      </c>
      <c r="D569" s="279" t="s">
        <v>395</v>
      </c>
      <c r="E569" s="280" t="s">
        <v>978</v>
      </c>
      <c r="F569" s="281" t="s">
        <v>979</v>
      </c>
      <c r="G569" s="282" t="s">
        <v>507</v>
      </c>
      <c r="H569" s="283">
        <v>14</v>
      </c>
      <c r="I569" s="284"/>
      <c r="J569" s="285">
        <f>ROUND(I569*H569,2)</f>
        <v>0</v>
      </c>
      <c r="K569" s="281" t="s">
        <v>157</v>
      </c>
      <c r="L569" s="286"/>
      <c r="M569" s="287" t="s">
        <v>19</v>
      </c>
      <c r="N569" s="288" t="s">
        <v>47</v>
      </c>
      <c r="O569" s="87"/>
      <c r="P569" s="226">
        <f>O569*H569</f>
        <v>0</v>
      </c>
      <c r="Q569" s="226">
        <v>0.065000000000000002</v>
      </c>
      <c r="R569" s="226">
        <f>Q569*H569</f>
        <v>0.91000000000000003</v>
      </c>
      <c r="S569" s="226">
        <v>0</v>
      </c>
      <c r="T569" s="227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8" t="s">
        <v>208</v>
      </c>
      <c r="AT569" s="228" t="s">
        <v>395</v>
      </c>
      <c r="AU569" s="228" t="s">
        <v>85</v>
      </c>
      <c r="AY569" s="20" t="s">
        <v>151</v>
      </c>
      <c r="BE569" s="229">
        <f>IF(N569="základní",J569,0)</f>
        <v>0</v>
      </c>
      <c r="BF569" s="229">
        <f>IF(N569="snížená",J569,0)</f>
        <v>0</v>
      </c>
      <c r="BG569" s="229">
        <f>IF(N569="zákl. přenesená",J569,0)</f>
        <v>0</v>
      </c>
      <c r="BH569" s="229">
        <f>IF(N569="sníž. přenesená",J569,0)</f>
        <v>0</v>
      </c>
      <c r="BI569" s="229">
        <f>IF(N569="nulová",J569,0)</f>
        <v>0</v>
      </c>
      <c r="BJ569" s="20" t="s">
        <v>83</v>
      </c>
      <c r="BK569" s="229">
        <f>ROUND(I569*H569,2)</f>
        <v>0</v>
      </c>
      <c r="BL569" s="20" t="s">
        <v>158</v>
      </c>
      <c r="BM569" s="228" t="s">
        <v>980</v>
      </c>
    </row>
    <row r="570" s="2" customFormat="1" ht="16.5" customHeight="1">
      <c r="A570" s="41"/>
      <c r="B570" s="42"/>
      <c r="C570" s="279" t="s">
        <v>981</v>
      </c>
      <c r="D570" s="279" t="s">
        <v>395</v>
      </c>
      <c r="E570" s="280" t="s">
        <v>982</v>
      </c>
      <c r="F570" s="281" t="s">
        <v>983</v>
      </c>
      <c r="G570" s="282" t="s">
        <v>507</v>
      </c>
      <c r="H570" s="283">
        <v>14</v>
      </c>
      <c r="I570" s="284"/>
      <c r="J570" s="285">
        <f>ROUND(I570*H570,2)</f>
        <v>0</v>
      </c>
      <c r="K570" s="281" t="s">
        <v>19</v>
      </c>
      <c r="L570" s="286"/>
      <c r="M570" s="287" t="s">
        <v>19</v>
      </c>
      <c r="N570" s="288" t="s">
        <v>47</v>
      </c>
      <c r="O570" s="87"/>
      <c r="P570" s="226">
        <f>O570*H570</f>
        <v>0</v>
      </c>
      <c r="Q570" s="226">
        <v>0.0060000000000000001</v>
      </c>
      <c r="R570" s="226">
        <f>Q570*H570</f>
        <v>0.084000000000000005</v>
      </c>
      <c r="S570" s="226">
        <v>0</v>
      </c>
      <c r="T570" s="227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28" t="s">
        <v>208</v>
      </c>
      <c r="AT570" s="228" t="s">
        <v>395</v>
      </c>
      <c r="AU570" s="228" t="s">
        <v>85</v>
      </c>
      <c r="AY570" s="20" t="s">
        <v>151</v>
      </c>
      <c r="BE570" s="229">
        <f>IF(N570="základní",J570,0)</f>
        <v>0</v>
      </c>
      <c r="BF570" s="229">
        <f>IF(N570="snížená",J570,0)</f>
        <v>0</v>
      </c>
      <c r="BG570" s="229">
        <f>IF(N570="zákl. přenesená",J570,0)</f>
        <v>0</v>
      </c>
      <c r="BH570" s="229">
        <f>IF(N570="sníž. přenesená",J570,0)</f>
        <v>0</v>
      </c>
      <c r="BI570" s="229">
        <f>IF(N570="nulová",J570,0)</f>
        <v>0</v>
      </c>
      <c r="BJ570" s="20" t="s">
        <v>83</v>
      </c>
      <c r="BK570" s="229">
        <f>ROUND(I570*H570,2)</f>
        <v>0</v>
      </c>
      <c r="BL570" s="20" t="s">
        <v>158</v>
      </c>
      <c r="BM570" s="228" t="s">
        <v>984</v>
      </c>
    </row>
    <row r="571" s="2" customFormat="1" ht="37.8" customHeight="1">
      <c r="A571" s="41"/>
      <c r="B571" s="42"/>
      <c r="C571" s="217" t="s">
        <v>985</v>
      </c>
      <c r="D571" s="217" t="s">
        <v>153</v>
      </c>
      <c r="E571" s="218" t="s">
        <v>986</v>
      </c>
      <c r="F571" s="219" t="s">
        <v>987</v>
      </c>
      <c r="G571" s="220" t="s">
        <v>988</v>
      </c>
      <c r="H571" s="221">
        <v>1</v>
      </c>
      <c r="I571" s="222"/>
      <c r="J571" s="223">
        <f>ROUND(I571*H571,2)</f>
        <v>0</v>
      </c>
      <c r="K571" s="219" t="s">
        <v>19</v>
      </c>
      <c r="L571" s="47"/>
      <c r="M571" s="224" t="s">
        <v>19</v>
      </c>
      <c r="N571" s="225" t="s">
        <v>47</v>
      </c>
      <c r="O571" s="87"/>
      <c r="P571" s="226">
        <f>O571*H571</f>
        <v>0</v>
      </c>
      <c r="Q571" s="226">
        <v>0.00040000000000000002</v>
      </c>
      <c r="R571" s="226">
        <f>Q571*H571</f>
        <v>0.00040000000000000002</v>
      </c>
      <c r="S571" s="226">
        <v>0</v>
      </c>
      <c r="T571" s="227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28" t="s">
        <v>158</v>
      </c>
      <c r="AT571" s="228" t="s">
        <v>153</v>
      </c>
      <c r="AU571" s="228" t="s">
        <v>85</v>
      </c>
      <c r="AY571" s="20" t="s">
        <v>151</v>
      </c>
      <c r="BE571" s="229">
        <f>IF(N571="základní",J571,0)</f>
        <v>0</v>
      </c>
      <c r="BF571" s="229">
        <f>IF(N571="snížená",J571,0)</f>
        <v>0</v>
      </c>
      <c r="BG571" s="229">
        <f>IF(N571="zákl. přenesená",J571,0)</f>
        <v>0</v>
      </c>
      <c r="BH571" s="229">
        <f>IF(N571="sníž. přenesená",J571,0)</f>
        <v>0</v>
      </c>
      <c r="BI571" s="229">
        <f>IF(N571="nulová",J571,0)</f>
        <v>0</v>
      </c>
      <c r="BJ571" s="20" t="s">
        <v>83</v>
      </c>
      <c r="BK571" s="229">
        <f>ROUND(I571*H571,2)</f>
        <v>0</v>
      </c>
      <c r="BL571" s="20" t="s">
        <v>158</v>
      </c>
      <c r="BM571" s="228" t="s">
        <v>989</v>
      </c>
    </row>
    <row r="572" s="2" customFormat="1" ht="16.5" customHeight="1">
      <c r="A572" s="41"/>
      <c r="B572" s="42"/>
      <c r="C572" s="217" t="s">
        <v>990</v>
      </c>
      <c r="D572" s="217" t="s">
        <v>153</v>
      </c>
      <c r="E572" s="218" t="s">
        <v>991</v>
      </c>
      <c r="F572" s="219" t="s">
        <v>992</v>
      </c>
      <c r="G572" s="220" t="s">
        <v>156</v>
      </c>
      <c r="H572" s="221">
        <v>41</v>
      </c>
      <c r="I572" s="222"/>
      <c r="J572" s="223">
        <f>ROUND(I572*H572,2)</f>
        <v>0</v>
      </c>
      <c r="K572" s="219" t="s">
        <v>157</v>
      </c>
      <c r="L572" s="47"/>
      <c r="M572" s="224" t="s">
        <v>19</v>
      </c>
      <c r="N572" s="225" t="s">
        <v>47</v>
      </c>
      <c r="O572" s="87"/>
      <c r="P572" s="226">
        <f>O572*H572</f>
        <v>0</v>
      </c>
      <c r="Q572" s="226">
        <v>0</v>
      </c>
      <c r="R572" s="226">
        <f>Q572*H572</f>
        <v>0</v>
      </c>
      <c r="S572" s="226">
        <v>0</v>
      </c>
      <c r="T572" s="227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28" t="s">
        <v>158</v>
      </c>
      <c r="AT572" s="228" t="s">
        <v>153</v>
      </c>
      <c r="AU572" s="228" t="s">
        <v>85</v>
      </c>
      <c r="AY572" s="20" t="s">
        <v>151</v>
      </c>
      <c r="BE572" s="229">
        <f>IF(N572="základní",J572,0)</f>
        <v>0</v>
      </c>
      <c r="BF572" s="229">
        <f>IF(N572="snížená",J572,0)</f>
        <v>0</v>
      </c>
      <c r="BG572" s="229">
        <f>IF(N572="zákl. přenesená",J572,0)</f>
        <v>0</v>
      </c>
      <c r="BH572" s="229">
        <f>IF(N572="sníž. přenesená",J572,0)</f>
        <v>0</v>
      </c>
      <c r="BI572" s="229">
        <f>IF(N572="nulová",J572,0)</f>
        <v>0</v>
      </c>
      <c r="BJ572" s="20" t="s">
        <v>83</v>
      </c>
      <c r="BK572" s="229">
        <f>ROUND(I572*H572,2)</f>
        <v>0</v>
      </c>
      <c r="BL572" s="20" t="s">
        <v>158</v>
      </c>
      <c r="BM572" s="228" t="s">
        <v>993</v>
      </c>
    </row>
    <row r="573" s="2" customFormat="1">
      <c r="A573" s="41"/>
      <c r="B573" s="42"/>
      <c r="C573" s="43"/>
      <c r="D573" s="230" t="s">
        <v>160</v>
      </c>
      <c r="E573" s="43"/>
      <c r="F573" s="231" t="s">
        <v>994</v>
      </c>
      <c r="G573" s="43"/>
      <c r="H573" s="43"/>
      <c r="I573" s="232"/>
      <c r="J573" s="43"/>
      <c r="K573" s="43"/>
      <c r="L573" s="47"/>
      <c r="M573" s="233"/>
      <c r="N573" s="234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160</v>
      </c>
      <c r="AU573" s="20" t="s">
        <v>85</v>
      </c>
    </row>
    <row r="574" s="13" customFormat="1">
      <c r="A574" s="13"/>
      <c r="B574" s="235"/>
      <c r="C574" s="236"/>
      <c r="D574" s="237" t="s">
        <v>162</v>
      </c>
      <c r="E574" s="238" t="s">
        <v>19</v>
      </c>
      <c r="F574" s="239" t="s">
        <v>995</v>
      </c>
      <c r="G574" s="236"/>
      <c r="H574" s="240">
        <v>41</v>
      </c>
      <c r="I574" s="241"/>
      <c r="J574" s="236"/>
      <c r="K574" s="236"/>
      <c r="L574" s="242"/>
      <c r="M574" s="243"/>
      <c r="N574" s="244"/>
      <c r="O574" s="244"/>
      <c r="P574" s="244"/>
      <c r="Q574" s="244"/>
      <c r="R574" s="244"/>
      <c r="S574" s="244"/>
      <c r="T574" s="24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6" t="s">
        <v>162</v>
      </c>
      <c r="AU574" s="246" t="s">
        <v>85</v>
      </c>
      <c r="AV574" s="13" t="s">
        <v>85</v>
      </c>
      <c r="AW574" s="13" t="s">
        <v>37</v>
      </c>
      <c r="AX574" s="13" t="s">
        <v>83</v>
      </c>
      <c r="AY574" s="246" t="s">
        <v>151</v>
      </c>
    </row>
    <row r="575" s="2" customFormat="1" ht="16.5" customHeight="1">
      <c r="A575" s="41"/>
      <c r="B575" s="42"/>
      <c r="C575" s="217" t="s">
        <v>996</v>
      </c>
      <c r="D575" s="217" t="s">
        <v>153</v>
      </c>
      <c r="E575" s="218" t="s">
        <v>997</v>
      </c>
      <c r="F575" s="219" t="s">
        <v>998</v>
      </c>
      <c r="G575" s="220" t="s">
        <v>156</v>
      </c>
      <c r="H575" s="221">
        <v>76</v>
      </c>
      <c r="I575" s="222"/>
      <c r="J575" s="223">
        <f>ROUND(I575*H575,2)</f>
        <v>0</v>
      </c>
      <c r="K575" s="219" t="s">
        <v>157</v>
      </c>
      <c r="L575" s="47"/>
      <c r="M575" s="224" t="s">
        <v>19</v>
      </c>
      <c r="N575" s="225" t="s">
        <v>47</v>
      </c>
      <c r="O575" s="87"/>
      <c r="P575" s="226">
        <f>O575*H575</f>
        <v>0</v>
      </c>
      <c r="Q575" s="226">
        <v>0</v>
      </c>
      <c r="R575" s="226">
        <f>Q575*H575</f>
        <v>0</v>
      </c>
      <c r="S575" s="226">
        <v>0</v>
      </c>
      <c r="T575" s="227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28" t="s">
        <v>158</v>
      </c>
      <c r="AT575" s="228" t="s">
        <v>153</v>
      </c>
      <c r="AU575" s="228" t="s">
        <v>85</v>
      </c>
      <c r="AY575" s="20" t="s">
        <v>151</v>
      </c>
      <c r="BE575" s="229">
        <f>IF(N575="základní",J575,0)</f>
        <v>0</v>
      </c>
      <c r="BF575" s="229">
        <f>IF(N575="snížená",J575,0)</f>
        <v>0</v>
      </c>
      <c r="BG575" s="229">
        <f>IF(N575="zákl. přenesená",J575,0)</f>
        <v>0</v>
      </c>
      <c r="BH575" s="229">
        <f>IF(N575="sníž. přenesená",J575,0)</f>
        <v>0</v>
      </c>
      <c r="BI575" s="229">
        <f>IF(N575="nulová",J575,0)</f>
        <v>0</v>
      </c>
      <c r="BJ575" s="20" t="s">
        <v>83</v>
      </c>
      <c r="BK575" s="229">
        <f>ROUND(I575*H575,2)</f>
        <v>0</v>
      </c>
      <c r="BL575" s="20" t="s">
        <v>158</v>
      </c>
      <c r="BM575" s="228" t="s">
        <v>999</v>
      </c>
    </row>
    <row r="576" s="2" customFormat="1">
      <c r="A576" s="41"/>
      <c r="B576" s="42"/>
      <c r="C576" s="43"/>
      <c r="D576" s="230" t="s">
        <v>160</v>
      </c>
      <c r="E576" s="43"/>
      <c r="F576" s="231" t="s">
        <v>1000</v>
      </c>
      <c r="G576" s="43"/>
      <c r="H576" s="43"/>
      <c r="I576" s="232"/>
      <c r="J576" s="43"/>
      <c r="K576" s="43"/>
      <c r="L576" s="47"/>
      <c r="M576" s="233"/>
      <c r="N576" s="234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160</v>
      </c>
      <c r="AU576" s="20" t="s">
        <v>85</v>
      </c>
    </row>
    <row r="577" s="13" customFormat="1">
      <c r="A577" s="13"/>
      <c r="B577" s="235"/>
      <c r="C577" s="236"/>
      <c r="D577" s="237" t="s">
        <v>162</v>
      </c>
      <c r="E577" s="238" t="s">
        <v>19</v>
      </c>
      <c r="F577" s="239" t="s">
        <v>1001</v>
      </c>
      <c r="G577" s="236"/>
      <c r="H577" s="240">
        <v>76</v>
      </c>
      <c r="I577" s="241"/>
      <c r="J577" s="236"/>
      <c r="K577" s="236"/>
      <c r="L577" s="242"/>
      <c r="M577" s="243"/>
      <c r="N577" s="244"/>
      <c r="O577" s="244"/>
      <c r="P577" s="244"/>
      <c r="Q577" s="244"/>
      <c r="R577" s="244"/>
      <c r="S577" s="244"/>
      <c r="T577" s="24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6" t="s">
        <v>162</v>
      </c>
      <c r="AU577" s="246" t="s">
        <v>85</v>
      </c>
      <c r="AV577" s="13" t="s">
        <v>85</v>
      </c>
      <c r="AW577" s="13" t="s">
        <v>37</v>
      </c>
      <c r="AX577" s="13" t="s">
        <v>83</v>
      </c>
      <c r="AY577" s="246" t="s">
        <v>151</v>
      </c>
    </row>
    <row r="578" s="2" customFormat="1" ht="16.5" customHeight="1">
      <c r="A578" s="41"/>
      <c r="B578" s="42"/>
      <c r="C578" s="217" t="s">
        <v>1002</v>
      </c>
      <c r="D578" s="217" t="s">
        <v>153</v>
      </c>
      <c r="E578" s="218" t="s">
        <v>1003</v>
      </c>
      <c r="F578" s="219" t="s">
        <v>1004</v>
      </c>
      <c r="G578" s="220" t="s">
        <v>156</v>
      </c>
      <c r="H578" s="221">
        <v>3</v>
      </c>
      <c r="I578" s="222"/>
      <c r="J578" s="223">
        <f>ROUND(I578*H578,2)</f>
        <v>0</v>
      </c>
      <c r="K578" s="219" t="s">
        <v>157</v>
      </c>
      <c r="L578" s="47"/>
      <c r="M578" s="224" t="s">
        <v>19</v>
      </c>
      <c r="N578" s="225" t="s">
        <v>47</v>
      </c>
      <c r="O578" s="87"/>
      <c r="P578" s="226">
        <f>O578*H578</f>
        <v>0</v>
      </c>
      <c r="Q578" s="226">
        <v>0</v>
      </c>
      <c r="R578" s="226">
        <f>Q578*H578</f>
        <v>0</v>
      </c>
      <c r="S578" s="226">
        <v>0</v>
      </c>
      <c r="T578" s="227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28" t="s">
        <v>158</v>
      </c>
      <c r="AT578" s="228" t="s">
        <v>153</v>
      </c>
      <c r="AU578" s="228" t="s">
        <v>85</v>
      </c>
      <c r="AY578" s="20" t="s">
        <v>151</v>
      </c>
      <c r="BE578" s="229">
        <f>IF(N578="základní",J578,0)</f>
        <v>0</v>
      </c>
      <c r="BF578" s="229">
        <f>IF(N578="snížená",J578,0)</f>
        <v>0</v>
      </c>
      <c r="BG578" s="229">
        <f>IF(N578="zákl. přenesená",J578,0)</f>
        <v>0</v>
      </c>
      <c r="BH578" s="229">
        <f>IF(N578="sníž. přenesená",J578,0)</f>
        <v>0</v>
      </c>
      <c r="BI578" s="229">
        <f>IF(N578="nulová",J578,0)</f>
        <v>0</v>
      </c>
      <c r="BJ578" s="20" t="s">
        <v>83</v>
      </c>
      <c r="BK578" s="229">
        <f>ROUND(I578*H578,2)</f>
        <v>0</v>
      </c>
      <c r="BL578" s="20" t="s">
        <v>158</v>
      </c>
      <c r="BM578" s="228" t="s">
        <v>1005</v>
      </c>
    </row>
    <row r="579" s="2" customFormat="1">
      <c r="A579" s="41"/>
      <c r="B579" s="42"/>
      <c r="C579" s="43"/>
      <c r="D579" s="230" t="s">
        <v>160</v>
      </c>
      <c r="E579" s="43"/>
      <c r="F579" s="231" t="s">
        <v>1006</v>
      </c>
      <c r="G579" s="43"/>
      <c r="H579" s="43"/>
      <c r="I579" s="232"/>
      <c r="J579" s="43"/>
      <c r="K579" s="43"/>
      <c r="L579" s="47"/>
      <c r="M579" s="233"/>
      <c r="N579" s="234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160</v>
      </c>
      <c r="AU579" s="20" t="s">
        <v>85</v>
      </c>
    </row>
    <row r="580" s="13" customFormat="1">
      <c r="A580" s="13"/>
      <c r="B580" s="235"/>
      <c r="C580" s="236"/>
      <c r="D580" s="237" t="s">
        <v>162</v>
      </c>
      <c r="E580" s="238" t="s">
        <v>19</v>
      </c>
      <c r="F580" s="239" t="s">
        <v>1007</v>
      </c>
      <c r="G580" s="236"/>
      <c r="H580" s="240">
        <v>3</v>
      </c>
      <c r="I580" s="241"/>
      <c r="J580" s="236"/>
      <c r="K580" s="236"/>
      <c r="L580" s="242"/>
      <c r="M580" s="243"/>
      <c r="N580" s="244"/>
      <c r="O580" s="244"/>
      <c r="P580" s="244"/>
      <c r="Q580" s="244"/>
      <c r="R580" s="244"/>
      <c r="S580" s="244"/>
      <c r="T580" s="24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6" t="s">
        <v>162</v>
      </c>
      <c r="AU580" s="246" t="s">
        <v>85</v>
      </c>
      <c r="AV580" s="13" t="s">
        <v>85</v>
      </c>
      <c r="AW580" s="13" t="s">
        <v>37</v>
      </c>
      <c r="AX580" s="13" t="s">
        <v>83</v>
      </c>
      <c r="AY580" s="246" t="s">
        <v>151</v>
      </c>
    </row>
    <row r="581" s="2" customFormat="1" ht="16.5" customHeight="1">
      <c r="A581" s="41"/>
      <c r="B581" s="42"/>
      <c r="C581" s="217" t="s">
        <v>1008</v>
      </c>
      <c r="D581" s="217" t="s">
        <v>153</v>
      </c>
      <c r="E581" s="218" t="s">
        <v>1009</v>
      </c>
      <c r="F581" s="219" t="s">
        <v>1010</v>
      </c>
      <c r="G581" s="220" t="s">
        <v>156</v>
      </c>
      <c r="H581" s="221">
        <v>38</v>
      </c>
      <c r="I581" s="222"/>
      <c r="J581" s="223">
        <f>ROUND(I581*H581,2)</f>
        <v>0</v>
      </c>
      <c r="K581" s="219" t="s">
        <v>157</v>
      </c>
      <c r="L581" s="47"/>
      <c r="M581" s="224" t="s">
        <v>19</v>
      </c>
      <c r="N581" s="225" t="s">
        <v>47</v>
      </c>
      <c r="O581" s="87"/>
      <c r="P581" s="226">
        <f>O581*H581</f>
        <v>0</v>
      </c>
      <c r="Q581" s="226">
        <v>0</v>
      </c>
      <c r="R581" s="226">
        <f>Q581*H581</f>
        <v>0</v>
      </c>
      <c r="S581" s="226">
        <v>0</v>
      </c>
      <c r="T581" s="227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28" t="s">
        <v>158</v>
      </c>
      <c r="AT581" s="228" t="s">
        <v>153</v>
      </c>
      <c r="AU581" s="228" t="s">
        <v>85</v>
      </c>
      <c r="AY581" s="20" t="s">
        <v>151</v>
      </c>
      <c r="BE581" s="229">
        <f>IF(N581="základní",J581,0)</f>
        <v>0</v>
      </c>
      <c r="BF581" s="229">
        <f>IF(N581="snížená",J581,0)</f>
        <v>0</v>
      </c>
      <c r="BG581" s="229">
        <f>IF(N581="zákl. přenesená",J581,0)</f>
        <v>0</v>
      </c>
      <c r="BH581" s="229">
        <f>IF(N581="sníž. přenesená",J581,0)</f>
        <v>0</v>
      </c>
      <c r="BI581" s="229">
        <f>IF(N581="nulová",J581,0)</f>
        <v>0</v>
      </c>
      <c r="BJ581" s="20" t="s">
        <v>83</v>
      </c>
      <c r="BK581" s="229">
        <f>ROUND(I581*H581,2)</f>
        <v>0</v>
      </c>
      <c r="BL581" s="20" t="s">
        <v>158</v>
      </c>
      <c r="BM581" s="228" t="s">
        <v>1011</v>
      </c>
    </row>
    <row r="582" s="2" customFormat="1">
      <c r="A582" s="41"/>
      <c r="B582" s="42"/>
      <c r="C582" s="43"/>
      <c r="D582" s="230" t="s">
        <v>160</v>
      </c>
      <c r="E582" s="43"/>
      <c r="F582" s="231" t="s">
        <v>1012</v>
      </c>
      <c r="G582" s="43"/>
      <c r="H582" s="43"/>
      <c r="I582" s="232"/>
      <c r="J582" s="43"/>
      <c r="K582" s="43"/>
      <c r="L582" s="47"/>
      <c r="M582" s="233"/>
      <c r="N582" s="234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160</v>
      </c>
      <c r="AU582" s="20" t="s">
        <v>85</v>
      </c>
    </row>
    <row r="583" s="13" customFormat="1">
      <c r="A583" s="13"/>
      <c r="B583" s="235"/>
      <c r="C583" s="236"/>
      <c r="D583" s="237" t="s">
        <v>162</v>
      </c>
      <c r="E583" s="238" t="s">
        <v>19</v>
      </c>
      <c r="F583" s="239" t="s">
        <v>1013</v>
      </c>
      <c r="G583" s="236"/>
      <c r="H583" s="240">
        <v>38</v>
      </c>
      <c r="I583" s="241"/>
      <c r="J583" s="236"/>
      <c r="K583" s="236"/>
      <c r="L583" s="242"/>
      <c r="M583" s="243"/>
      <c r="N583" s="244"/>
      <c r="O583" s="244"/>
      <c r="P583" s="244"/>
      <c r="Q583" s="244"/>
      <c r="R583" s="244"/>
      <c r="S583" s="244"/>
      <c r="T583" s="24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6" t="s">
        <v>162</v>
      </c>
      <c r="AU583" s="246" t="s">
        <v>85</v>
      </c>
      <c r="AV583" s="13" t="s">
        <v>85</v>
      </c>
      <c r="AW583" s="13" t="s">
        <v>37</v>
      </c>
      <c r="AX583" s="13" t="s">
        <v>83</v>
      </c>
      <c r="AY583" s="246" t="s">
        <v>151</v>
      </c>
    </row>
    <row r="584" s="2" customFormat="1" ht="16.5" customHeight="1">
      <c r="A584" s="41"/>
      <c r="B584" s="42"/>
      <c r="C584" s="217" t="s">
        <v>1014</v>
      </c>
      <c r="D584" s="217" t="s">
        <v>153</v>
      </c>
      <c r="E584" s="218" t="s">
        <v>1015</v>
      </c>
      <c r="F584" s="219" t="s">
        <v>1016</v>
      </c>
      <c r="G584" s="220" t="s">
        <v>156</v>
      </c>
      <c r="H584" s="221">
        <v>471</v>
      </c>
      <c r="I584" s="222"/>
      <c r="J584" s="223">
        <f>ROUND(I584*H584,2)</f>
        <v>0</v>
      </c>
      <c r="K584" s="219" t="s">
        <v>157</v>
      </c>
      <c r="L584" s="47"/>
      <c r="M584" s="224" t="s">
        <v>19</v>
      </c>
      <c r="N584" s="225" t="s">
        <v>47</v>
      </c>
      <c r="O584" s="87"/>
      <c r="P584" s="226">
        <f>O584*H584</f>
        <v>0</v>
      </c>
      <c r="Q584" s="226">
        <v>0</v>
      </c>
      <c r="R584" s="226">
        <f>Q584*H584</f>
        <v>0</v>
      </c>
      <c r="S584" s="226">
        <v>0</v>
      </c>
      <c r="T584" s="227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28" t="s">
        <v>158</v>
      </c>
      <c r="AT584" s="228" t="s">
        <v>153</v>
      </c>
      <c r="AU584" s="228" t="s">
        <v>85</v>
      </c>
      <c r="AY584" s="20" t="s">
        <v>151</v>
      </c>
      <c r="BE584" s="229">
        <f>IF(N584="základní",J584,0)</f>
        <v>0</v>
      </c>
      <c r="BF584" s="229">
        <f>IF(N584="snížená",J584,0)</f>
        <v>0</v>
      </c>
      <c r="BG584" s="229">
        <f>IF(N584="zákl. přenesená",J584,0)</f>
        <v>0</v>
      </c>
      <c r="BH584" s="229">
        <f>IF(N584="sníž. přenesená",J584,0)</f>
        <v>0</v>
      </c>
      <c r="BI584" s="229">
        <f>IF(N584="nulová",J584,0)</f>
        <v>0</v>
      </c>
      <c r="BJ584" s="20" t="s">
        <v>83</v>
      </c>
      <c r="BK584" s="229">
        <f>ROUND(I584*H584,2)</f>
        <v>0</v>
      </c>
      <c r="BL584" s="20" t="s">
        <v>158</v>
      </c>
      <c r="BM584" s="228" t="s">
        <v>1017</v>
      </c>
    </row>
    <row r="585" s="2" customFormat="1">
      <c r="A585" s="41"/>
      <c r="B585" s="42"/>
      <c r="C585" s="43"/>
      <c r="D585" s="230" t="s">
        <v>160</v>
      </c>
      <c r="E585" s="43"/>
      <c r="F585" s="231" t="s">
        <v>1018</v>
      </c>
      <c r="G585" s="43"/>
      <c r="H585" s="43"/>
      <c r="I585" s="232"/>
      <c r="J585" s="43"/>
      <c r="K585" s="43"/>
      <c r="L585" s="47"/>
      <c r="M585" s="233"/>
      <c r="N585" s="234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160</v>
      </c>
      <c r="AU585" s="20" t="s">
        <v>85</v>
      </c>
    </row>
    <row r="586" s="13" customFormat="1">
      <c r="A586" s="13"/>
      <c r="B586" s="235"/>
      <c r="C586" s="236"/>
      <c r="D586" s="237" t="s">
        <v>162</v>
      </c>
      <c r="E586" s="238" t="s">
        <v>19</v>
      </c>
      <c r="F586" s="239" t="s">
        <v>1019</v>
      </c>
      <c r="G586" s="236"/>
      <c r="H586" s="240">
        <v>471</v>
      </c>
      <c r="I586" s="241"/>
      <c r="J586" s="236"/>
      <c r="K586" s="236"/>
      <c r="L586" s="242"/>
      <c r="M586" s="243"/>
      <c r="N586" s="244"/>
      <c r="O586" s="244"/>
      <c r="P586" s="244"/>
      <c r="Q586" s="244"/>
      <c r="R586" s="244"/>
      <c r="S586" s="244"/>
      <c r="T586" s="24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6" t="s">
        <v>162</v>
      </c>
      <c r="AU586" s="246" t="s">
        <v>85</v>
      </c>
      <c r="AV586" s="13" t="s">
        <v>85</v>
      </c>
      <c r="AW586" s="13" t="s">
        <v>37</v>
      </c>
      <c r="AX586" s="13" t="s">
        <v>83</v>
      </c>
      <c r="AY586" s="246" t="s">
        <v>151</v>
      </c>
    </row>
    <row r="587" s="2" customFormat="1" ht="16.5" customHeight="1">
      <c r="A587" s="41"/>
      <c r="B587" s="42"/>
      <c r="C587" s="217" t="s">
        <v>1020</v>
      </c>
      <c r="D587" s="217" t="s">
        <v>153</v>
      </c>
      <c r="E587" s="218" t="s">
        <v>1021</v>
      </c>
      <c r="F587" s="219" t="s">
        <v>1022</v>
      </c>
      <c r="G587" s="220" t="s">
        <v>156</v>
      </c>
      <c r="H587" s="221">
        <v>471</v>
      </c>
      <c r="I587" s="222"/>
      <c r="J587" s="223">
        <f>ROUND(I587*H587,2)</f>
        <v>0</v>
      </c>
      <c r="K587" s="219" t="s">
        <v>157</v>
      </c>
      <c r="L587" s="47"/>
      <c r="M587" s="224" t="s">
        <v>19</v>
      </c>
      <c r="N587" s="225" t="s">
        <v>47</v>
      </c>
      <c r="O587" s="87"/>
      <c r="P587" s="226">
        <f>O587*H587</f>
        <v>0</v>
      </c>
      <c r="Q587" s="226">
        <v>0</v>
      </c>
      <c r="R587" s="226">
        <f>Q587*H587</f>
        <v>0</v>
      </c>
      <c r="S587" s="226">
        <v>0</v>
      </c>
      <c r="T587" s="227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28" t="s">
        <v>158</v>
      </c>
      <c r="AT587" s="228" t="s">
        <v>153</v>
      </c>
      <c r="AU587" s="228" t="s">
        <v>85</v>
      </c>
      <c r="AY587" s="20" t="s">
        <v>151</v>
      </c>
      <c r="BE587" s="229">
        <f>IF(N587="základní",J587,0)</f>
        <v>0</v>
      </c>
      <c r="BF587" s="229">
        <f>IF(N587="snížená",J587,0)</f>
        <v>0</v>
      </c>
      <c r="BG587" s="229">
        <f>IF(N587="zákl. přenesená",J587,0)</f>
        <v>0</v>
      </c>
      <c r="BH587" s="229">
        <f>IF(N587="sníž. přenesená",J587,0)</f>
        <v>0</v>
      </c>
      <c r="BI587" s="229">
        <f>IF(N587="nulová",J587,0)</f>
        <v>0</v>
      </c>
      <c r="BJ587" s="20" t="s">
        <v>83</v>
      </c>
      <c r="BK587" s="229">
        <f>ROUND(I587*H587,2)</f>
        <v>0</v>
      </c>
      <c r="BL587" s="20" t="s">
        <v>158</v>
      </c>
      <c r="BM587" s="228" t="s">
        <v>1023</v>
      </c>
    </row>
    <row r="588" s="2" customFormat="1">
      <c r="A588" s="41"/>
      <c r="B588" s="42"/>
      <c r="C588" s="43"/>
      <c r="D588" s="230" t="s">
        <v>160</v>
      </c>
      <c r="E588" s="43"/>
      <c r="F588" s="231" t="s">
        <v>1024</v>
      </c>
      <c r="G588" s="43"/>
      <c r="H588" s="43"/>
      <c r="I588" s="232"/>
      <c r="J588" s="43"/>
      <c r="K588" s="43"/>
      <c r="L588" s="47"/>
      <c r="M588" s="233"/>
      <c r="N588" s="234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160</v>
      </c>
      <c r="AU588" s="20" t="s">
        <v>85</v>
      </c>
    </row>
    <row r="589" s="13" customFormat="1">
      <c r="A589" s="13"/>
      <c r="B589" s="235"/>
      <c r="C589" s="236"/>
      <c r="D589" s="237" t="s">
        <v>162</v>
      </c>
      <c r="E589" s="238" t="s">
        <v>19</v>
      </c>
      <c r="F589" s="239" t="s">
        <v>1019</v>
      </c>
      <c r="G589" s="236"/>
      <c r="H589" s="240">
        <v>471</v>
      </c>
      <c r="I589" s="241"/>
      <c r="J589" s="236"/>
      <c r="K589" s="236"/>
      <c r="L589" s="242"/>
      <c r="M589" s="243"/>
      <c r="N589" s="244"/>
      <c r="O589" s="244"/>
      <c r="P589" s="244"/>
      <c r="Q589" s="244"/>
      <c r="R589" s="244"/>
      <c r="S589" s="244"/>
      <c r="T589" s="24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6" t="s">
        <v>162</v>
      </c>
      <c r="AU589" s="246" t="s">
        <v>85</v>
      </c>
      <c r="AV589" s="13" t="s">
        <v>85</v>
      </c>
      <c r="AW589" s="13" t="s">
        <v>37</v>
      </c>
      <c r="AX589" s="13" t="s">
        <v>83</v>
      </c>
      <c r="AY589" s="246" t="s">
        <v>151</v>
      </c>
    </row>
    <row r="590" s="2" customFormat="1" ht="16.5" customHeight="1">
      <c r="A590" s="41"/>
      <c r="B590" s="42"/>
      <c r="C590" s="217" t="s">
        <v>1025</v>
      </c>
      <c r="D590" s="217" t="s">
        <v>153</v>
      </c>
      <c r="E590" s="218" t="s">
        <v>1026</v>
      </c>
      <c r="F590" s="219" t="s">
        <v>1027</v>
      </c>
      <c r="G590" s="220" t="s">
        <v>507</v>
      </c>
      <c r="H590" s="221">
        <v>37</v>
      </c>
      <c r="I590" s="222"/>
      <c r="J590" s="223">
        <f>ROUND(I590*H590,2)</f>
        <v>0</v>
      </c>
      <c r="K590" s="219" t="s">
        <v>157</v>
      </c>
      <c r="L590" s="47"/>
      <c r="M590" s="224" t="s">
        <v>19</v>
      </c>
      <c r="N590" s="225" t="s">
        <v>47</v>
      </c>
      <c r="O590" s="87"/>
      <c r="P590" s="226">
        <f>O590*H590</f>
        <v>0</v>
      </c>
      <c r="Q590" s="226">
        <v>0.040000000000000001</v>
      </c>
      <c r="R590" s="226">
        <f>Q590*H590</f>
        <v>1.48</v>
      </c>
      <c r="S590" s="226">
        <v>0</v>
      </c>
      <c r="T590" s="227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28" t="s">
        <v>158</v>
      </c>
      <c r="AT590" s="228" t="s">
        <v>153</v>
      </c>
      <c r="AU590" s="228" t="s">
        <v>85</v>
      </c>
      <c r="AY590" s="20" t="s">
        <v>151</v>
      </c>
      <c r="BE590" s="229">
        <f>IF(N590="základní",J590,0)</f>
        <v>0</v>
      </c>
      <c r="BF590" s="229">
        <f>IF(N590="snížená",J590,0)</f>
        <v>0</v>
      </c>
      <c r="BG590" s="229">
        <f>IF(N590="zákl. přenesená",J590,0)</f>
        <v>0</v>
      </c>
      <c r="BH590" s="229">
        <f>IF(N590="sníž. přenesená",J590,0)</f>
        <v>0</v>
      </c>
      <c r="BI590" s="229">
        <f>IF(N590="nulová",J590,0)</f>
        <v>0</v>
      </c>
      <c r="BJ590" s="20" t="s">
        <v>83</v>
      </c>
      <c r="BK590" s="229">
        <f>ROUND(I590*H590,2)</f>
        <v>0</v>
      </c>
      <c r="BL590" s="20" t="s">
        <v>158</v>
      </c>
      <c r="BM590" s="228" t="s">
        <v>1028</v>
      </c>
    </row>
    <row r="591" s="2" customFormat="1">
      <c r="A591" s="41"/>
      <c r="B591" s="42"/>
      <c r="C591" s="43"/>
      <c r="D591" s="230" t="s">
        <v>160</v>
      </c>
      <c r="E591" s="43"/>
      <c r="F591" s="231" t="s">
        <v>1029</v>
      </c>
      <c r="G591" s="43"/>
      <c r="H591" s="43"/>
      <c r="I591" s="232"/>
      <c r="J591" s="43"/>
      <c r="K591" s="43"/>
      <c r="L591" s="47"/>
      <c r="M591" s="233"/>
      <c r="N591" s="234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160</v>
      </c>
      <c r="AU591" s="20" t="s">
        <v>85</v>
      </c>
    </row>
    <row r="592" s="13" customFormat="1">
      <c r="A592" s="13"/>
      <c r="B592" s="235"/>
      <c r="C592" s="236"/>
      <c r="D592" s="237" t="s">
        <v>162</v>
      </c>
      <c r="E592" s="238" t="s">
        <v>19</v>
      </c>
      <c r="F592" s="239" t="s">
        <v>1030</v>
      </c>
      <c r="G592" s="236"/>
      <c r="H592" s="240">
        <v>37</v>
      </c>
      <c r="I592" s="241"/>
      <c r="J592" s="236"/>
      <c r="K592" s="236"/>
      <c r="L592" s="242"/>
      <c r="M592" s="243"/>
      <c r="N592" s="244"/>
      <c r="O592" s="244"/>
      <c r="P592" s="244"/>
      <c r="Q592" s="244"/>
      <c r="R592" s="244"/>
      <c r="S592" s="244"/>
      <c r="T592" s="24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6" t="s">
        <v>162</v>
      </c>
      <c r="AU592" s="246" t="s">
        <v>85</v>
      </c>
      <c r="AV592" s="13" t="s">
        <v>85</v>
      </c>
      <c r="AW592" s="13" t="s">
        <v>37</v>
      </c>
      <c r="AX592" s="13" t="s">
        <v>83</v>
      </c>
      <c r="AY592" s="246" t="s">
        <v>151</v>
      </c>
    </row>
    <row r="593" s="2" customFormat="1" ht="16.5" customHeight="1">
      <c r="A593" s="41"/>
      <c r="B593" s="42"/>
      <c r="C593" s="279" t="s">
        <v>1031</v>
      </c>
      <c r="D593" s="279" t="s">
        <v>395</v>
      </c>
      <c r="E593" s="280" t="s">
        <v>1032</v>
      </c>
      <c r="F593" s="281" t="s">
        <v>1033</v>
      </c>
      <c r="G593" s="282" t="s">
        <v>507</v>
      </c>
      <c r="H593" s="283">
        <v>29</v>
      </c>
      <c r="I593" s="284"/>
      <c r="J593" s="285">
        <f>ROUND(I593*H593,2)</f>
        <v>0</v>
      </c>
      <c r="K593" s="281" t="s">
        <v>157</v>
      </c>
      <c r="L593" s="286"/>
      <c r="M593" s="287" t="s">
        <v>19</v>
      </c>
      <c r="N593" s="288" t="s">
        <v>47</v>
      </c>
      <c r="O593" s="87"/>
      <c r="P593" s="226">
        <f>O593*H593</f>
        <v>0</v>
      </c>
      <c r="Q593" s="226">
        <v>0.013299999999999999</v>
      </c>
      <c r="R593" s="226">
        <f>Q593*H593</f>
        <v>0.38569999999999999</v>
      </c>
      <c r="S593" s="226">
        <v>0</v>
      </c>
      <c r="T593" s="227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28" t="s">
        <v>208</v>
      </c>
      <c r="AT593" s="228" t="s">
        <v>395</v>
      </c>
      <c r="AU593" s="228" t="s">
        <v>85</v>
      </c>
      <c r="AY593" s="20" t="s">
        <v>151</v>
      </c>
      <c r="BE593" s="229">
        <f>IF(N593="základní",J593,0)</f>
        <v>0</v>
      </c>
      <c r="BF593" s="229">
        <f>IF(N593="snížená",J593,0)</f>
        <v>0</v>
      </c>
      <c r="BG593" s="229">
        <f>IF(N593="zákl. přenesená",J593,0)</f>
        <v>0</v>
      </c>
      <c r="BH593" s="229">
        <f>IF(N593="sníž. přenesená",J593,0)</f>
        <v>0</v>
      </c>
      <c r="BI593" s="229">
        <f>IF(N593="nulová",J593,0)</f>
        <v>0</v>
      </c>
      <c r="BJ593" s="20" t="s">
        <v>83</v>
      </c>
      <c r="BK593" s="229">
        <f>ROUND(I593*H593,2)</f>
        <v>0</v>
      </c>
      <c r="BL593" s="20" t="s">
        <v>158</v>
      </c>
      <c r="BM593" s="228" t="s">
        <v>1034</v>
      </c>
    </row>
    <row r="594" s="2" customFormat="1" ht="16.5" customHeight="1">
      <c r="A594" s="41"/>
      <c r="B594" s="42"/>
      <c r="C594" s="279" t="s">
        <v>1035</v>
      </c>
      <c r="D594" s="279" t="s">
        <v>395</v>
      </c>
      <c r="E594" s="280" t="s">
        <v>1036</v>
      </c>
      <c r="F594" s="281" t="s">
        <v>1037</v>
      </c>
      <c r="G594" s="282" t="s">
        <v>507</v>
      </c>
      <c r="H594" s="283">
        <v>8</v>
      </c>
      <c r="I594" s="284"/>
      <c r="J594" s="285">
        <f>ROUND(I594*H594,2)</f>
        <v>0</v>
      </c>
      <c r="K594" s="281" t="s">
        <v>19</v>
      </c>
      <c r="L594" s="286"/>
      <c r="M594" s="287" t="s">
        <v>19</v>
      </c>
      <c r="N594" s="288" t="s">
        <v>47</v>
      </c>
      <c r="O594" s="87"/>
      <c r="P594" s="226">
        <f>O594*H594</f>
        <v>0</v>
      </c>
      <c r="Q594" s="226">
        <v>0.0073000000000000001</v>
      </c>
      <c r="R594" s="226">
        <f>Q594*H594</f>
        <v>0.058400000000000001</v>
      </c>
      <c r="S594" s="226">
        <v>0</v>
      </c>
      <c r="T594" s="227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28" t="s">
        <v>208</v>
      </c>
      <c r="AT594" s="228" t="s">
        <v>395</v>
      </c>
      <c r="AU594" s="228" t="s">
        <v>85</v>
      </c>
      <c r="AY594" s="20" t="s">
        <v>151</v>
      </c>
      <c r="BE594" s="229">
        <f>IF(N594="základní",J594,0)</f>
        <v>0</v>
      </c>
      <c r="BF594" s="229">
        <f>IF(N594="snížená",J594,0)</f>
        <v>0</v>
      </c>
      <c r="BG594" s="229">
        <f>IF(N594="zákl. přenesená",J594,0)</f>
        <v>0</v>
      </c>
      <c r="BH594" s="229">
        <f>IF(N594="sníž. přenesená",J594,0)</f>
        <v>0</v>
      </c>
      <c r="BI594" s="229">
        <f>IF(N594="nulová",J594,0)</f>
        <v>0</v>
      </c>
      <c r="BJ594" s="20" t="s">
        <v>83</v>
      </c>
      <c r="BK594" s="229">
        <f>ROUND(I594*H594,2)</f>
        <v>0</v>
      </c>
      <c r="BL594" s="20" t="s">
        <v>158</v>
      </c>
      <c r="BM594" s="228" t="s">
        <v>1038</v>
      </c>
    </row>
    <row r="595" s="2" customFormat="1" ht="16.5" customHeight="1">
      <c r="A595" s="41"/>
      <c r="B595" s="42"/>
      <c r="C595" s="217" t="s">
        <v>1039</v>
      </c>
      <c r="D595" s="217" t="s">
        <v>153</v>
      </c>
      <c r="E595" s="218" t="s">
        <v>1040</v>
      </c>
      <c r="F595" s="219" t="s">
        <v>1041</v>
      </c>
      <c r="G595" s="220" t="s">
        <v>507</v>
      </c>
      <c r="H595" s="221">
        <v>2</v>
      </c>
      <c r="I595" s="222"/>
      <c r="J595" s="223">
        <f>ROUND(I595*H595,2)</f>
        <v>0</v>
      </c>
      <c r="K595" s="219" t="s">
        <v>157</v>
      </c>
      <c r="L595" s="47"/>
      <c r="M595" s="224" t="s">
        <v>19</v>
      </c>
      <c r="N595" s="225" t="s">
        <v>47</v>
      </c>
      <c r="O595" s="87"/>
      <c r="P595" s="226">
        <f>O595*H595</f>
        <v>0</v>
      </c>
      <c r="Q595" s="226">
        <v>0.050000000000000003</v>
      </c>
      <c r="R595" s="226">
        <f>Q595*H595</f>
        <v>0.10000000000000001</v>
      </c>
      <c r="S595" s="226">
        <v>0</v>
      </c>
      <c r="T595" s="227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28" t="s">
        <v>158</v>
      </c>
      <c r="AT595" s="228" t="s">
        <v>153</v>
      </c>
      <c r="AU595" s="228" t="s">
        <v>85</v>
      </c>
      <c r="AY595" s="20" t="s">
        <v>151</v>
      </c>
      <c r="BE595" s="229">
        <f>IF(N595="základní",J595,0)</f>
        <v>0</v>
      </c>
      <c r="BF595" s="229">
        <f>IF(N595="snížená",J595,0)</f>
        <v>0</v>
      </c>
      <c r="BG595" s="229">
        <f>IF(N595="zákl. přenesená",J595,0)</f>
        <v>0</v>
      </c>
      <c r="BH595" s="229">
        <f>IF(N595="sníž. přenesená",J595,0)</f>
        <v>0</v>
      </c>
      <c r="BI595" s="229">
        <f>IF(N595="nulová",J595,0)</f>
        <v>0</v>
      </c>
      <c r="BJ595" s="20" t="s">
        <v>83</v>
      </c>
      <c r="BK595" s="229">
        <f>ROUND(I595*H595,2)</f>
        <v>0</v>
      </c>
      <c r="BL595" s="20" t="s">
        <v>158</v>
      </c>
      <c r="BM595" s="228" t="s">
        <v>1042</v>
      </c>
    </row>
    <row r="596" s="2" customFormat="1">
      <c r="A596" s="41"/>
      <c r="B596" s="42"/>
      <c r="C596" s="43"/>
      <c r="D596" s="230" t="s">
        <v>160</v>
      </c>
      <c r="E596" s="43"/>
      <c r="F596" s="231" t="s">
        <v>1043</v>
      </c>
      <c r="G596" s="43"/>
      <c r="H596" s="43"/>
      <c r="I596" s="232"/>
      <c r="J596" s="43"/>
      <c r="K596" s="43"/>
      <c r="L596" s="47"/>
      <c r="M596" s="233"/>
      <c r="N596" s="234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160</v>
      </c>
      <c r="AU596" s="20" t="s">
        <v>85</v>
      </c>
    </row>
    <row r="597" s="13" customFormat="1">
      <c r="A597" s="13"/>
      <c r="B597" s="235"/>
      <c r="C597" s="236"/>
      <c r="D597" s="237" t="s">
        <v>162</v>
      </c>
      <c r="E597" s="238" t="s">
        <v>19</v>
      </c>
      <c r="F597" s="239" t="s">
        <v>520</v>
      </c>
      <c r="G597" s="236"/>
      <c r="H597" s="240">
        <v>2</v>
      </c>
      <c r="I597" s="241"/>
      <c r="J597" s="236"/>
      <c r="K597" s="236"/>
      <c r="L597" s="242"/>
      <c r="M597" s="243"/>
      <c r="N597" s="244"/>
      <c r="O597" s="244"/>
      <c r="P597" s="244"/>
      <c r="Q597" s="244"/>
      <c r="R597" s="244"/>
      <c r="S597" s="244"/>
      <c r="T597" s="24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6" t="s">
        <v>162</v>
      </c>
      <c r="AU597" s="246" t="s">
        <v>85</v>
      </c>
      <c r="AV597" s="13" t="s">
        <v>85</v>
      </c>
      <c r="AW597" s="13" t="s">
        <v>37</v>
      </c>
      <c r="AX597" s="13" t="s">
        <v>83</v>
      </c>
      <c r="AY597" s="246" t="s">
        <v>151</v>
      </c>
    </row>
    <row r="598" s="2" customFormat="1" ht="16.5" customHeight="1">
      <c r="A598" s="41"/>
      <c r="B598" s="42"/>
      <c r="C598" s="279" t="s">
        <v>1044</v>
      </c>
      <c r="D598" s="279" t="s">
        <v>395</v>
      </c>
      <c r="E598" s="280" t="s">
        <v>1045</v>
      </c>
      <c r="F598" s="281" t="s">
        <v>1046</v>
      </c>
      <c r="G598" s="282" t="s">
        <v>507</v>
      </c>
      <c r="H598" s="283">
        <v>2</v>
      </c>
      <c r="I598" s="284"/>
      <c r="J598" s="285">
        <f>ROUND(I598*H598,2)</f>
        <v>0</v>
      </c>
      <c r="K598" s="281" t="s">
        <v>157</v>
      </c>
      <c r="L598" s="286"/>
      <c r="M598" s="287" t="s">
        <v>19</v>
      </c>
      <c r="N598" s="288" t="s">
        <v>47</v>
      </c>
      <c r="O598" s="87"/>
      <c r="P598" s="226">
        <f>O598*H598</f>
        <v>0</v>
      </c>
      <c r="Q598" s="226">
        <v>0.029499999999999998</v>
      </c>
      <c r="R598" s="226">
        <f>Q598*H598</f>
        <v>0.058999999999999997</v>
      </c>
      <c r="S598" s="226">
        <v>0</v>
      </c>
      <c r="T598" s="227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28" t="s">
        <v>208</v>
      </c>
      <c r="AT598" s="228" t="s">
        <v>395</v>
      </c>
      <c r="AU598" s="228" t="s">
        <v>85</v>
      </c>
      <c r="AY598" s="20" t="s">
        <v>151</v>
      </c>
      <c r="BE598" s="229">
        <f>IF(N598="základní",J598,0)</f>
        <v>0</v>
      </c>
      <c r="BF598" s="229">
        <f>IF(N598="snížená",J598,0)</f>
        <v>0</v>
      </c>
      <c r="BG598" s="229">
        <f>IF(N598="zákl. přenesená",J598,0)</f>
        <v>0</v>
      </c>
      <c r="BH598" s="229">
        <f>IF(N598="sníž. přenesená",J598,0)</f>
        <v>0</v>
      </c>
      <c r="BI598" s="229">
        <f>IF(N598="nulová",J598,0)</f>
        <v>0</v>
      </c>
      <c r="BJ598" s="20" t="s">
        <v>83</v>
      </c>
      <c r="BK598" s="229">
        <f>ROUND(I598*H598,2)</f>
        <v>0</v>
      </c>
      <c r="BL598" s="20" t="s">
        <v>158</v>
      </c>
      <c r="BM598" s="228" t="s">
        <v>1047</v>
      </c>
    </row>
    <row r="599" s="2" customFormat="1" ht="37.8" customHeight="1">
      <c r="A599" s="41"/>
      <c r="B599" s="42"/>
      <c r="C599" s="217" t="s">
        <v>1048</v>
      </c>
      <c r="D599" s="217" t="s">
        <v>153</v>
      </c>
      <c r="E599" s="218" t="s">
        <v>1049</v>
      </c>
      <c r="F599" s="219" t="s">
        <v>1050</v>
      </c>
      <c r="G599" s="220" t="s">
        <v>156</v>
      </c>
      <c r="H599" s="221">
        <v>92</v>
      </c>
      <c r="I599" s="222"/>
      <c r="J599" s="223">
        <f>ROUND(I599*H599,2)</f>
        <v>0</v>
      </c>
      <c r="K599" s="219" t="s">
        <v>19</v>
      </c>
      <c r="L599" s="47"/>
      <c r="M599" s="224" t="s">
        <v>19</v>
      </c>
      <c r="N599" s="225" t="s">
        <v>47</v>
      </c>
      <c r="O599" s="87"/>
      <c r="P599" s="226">
        <f>O599*H599</f>
        <v>0</v>
      </c>
      <c r="Q599" s="226">
        <v>0.00019000000000000001</v>
      </c>
      <c r="R599" s="226">
        <f>Q599*H599</f>
        <v>0.017480000000000002</v>
      </c>
      <c r="S599" s="226">
        <v>0</v>
      </c>
      <c r="T599" s="227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28" t="s">
        <v>158</v>
      </c>
      <c r="AT599" s="228" t="s">
        <v>153</v>
      </c>
      <c r="AU599" s="228" t="s">
        <v>85</v>
      </c>
      <c r="AY599" s="20" t="s">
        <v>151</v>
      </c>
      <c r="BE599" s="229">
        <f>IF(N599="základní",J599,0)</f>
        <v>0</v>
      </c>
      <c r="BF599" s="229">
        <f>IF(N599="snížená",J599,0)</f>
        <v>0</v>
      </c>
      <c r="BG599" s="229">
        <f>IF(N599="zákl. přenesená",J599,0)</f>
        <v>0</v>
      </c>
      <c r="BH599" s="229">
        <f>IF(N599="sníž. přenesená",J599,0)</f>
        <v>0</v>
      </c>
      <c r="BI599" s="229">
        <f>IF(N599="nulová",J599,0)</f>
        <v>0</v>
      </c>
      <c r="BJ599" s="20" t="s">
        <v>83</v>
      </c>
      <c r="BK599" s="229">
        <f>ROUND(I599*H599,2)</f>
        <v>0</v>
      </c>
      <c r="BL599" s="20" t="s">
        <v>158</v>
      </c>
      <c r="BM599" s="228" t="s">
        <v>1051</v>
      </c>
    </row>
    <row r="600" s="13" customFormat="1">
      <c r="A600" s="13"/>
      <c r="B600" s="235"/>
      <c r="C600" s="236"/>
      <c r="D600" s="237" t="s">
        <v>162</v>
      </c>
      <c r="E600" s="238" t="s">
        <v>19</v>
      </c>
      <c r="F600" s="239" t="s">
        <v>1052</v>
      </c>
      <c r="G600" s="236"/>
      <c r="H600" s="240">
        <v>92</v>
      </c>
      <c r="I600" s="241"/>
      <c r="J600" s="236"/>
      <c r="K600" s="236"/>
      <c r="L600" s="242"/>
      <c r="M600" s="243"/>
      <c r="N600" s="244"/>
      <c r="O600" s="244"/>
      <c r="P600" s="244"/>
      <c r="Q600" s="244"/>
      <c r="R600" s="244"/>
      <c r="S600" s="244"/>
      <c r="T600" s="24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6" t="s">
        <v>162</v>
      </c>
      <c r="AU600" s="246" t="s">
        <v>85</v>
      </c>
      <c r="AV600" s="13" t="s">
        <v>85</v>
      </c>
      <c r="AW600" s="13" t="s">
        <v>37</v>
      </c>
      <c r="AX600" s="13" t="s">
        <v>83</v>
      </c>
      <c r="AY600" s="246" t="s">
        <v>151</v>
      </c>
    </row>
    <row r="601" s="2" customFormat="1" ht="37.8" customHeight="1">
      <c r="A601" s="41"/>
      <c r="B601" s="42"/>
      <c r="C601" s="217" t="s">
        <v>1053</v>
      </c>
      <c r="D601" s="217" t="s">
        <v>153</v>
      </c>
      <c r="E601" s="218" t="s">
        <v>1054</v>
      </c>
      <c r="F601" s="219" t="s">
        <v>1055</v>
      </c>
      <c r="G601" s="220" t="s">
        <v>156</v>
      </c>
      <c r="H601" s="221">
        <v>458</v>
      </c>
      <c r="I601" s="222"/>
      <c r="J601" s="223">
        <f>ROUND(I601*H601,2)</f>
        <v>0</v>
      </c>
      <c r="K601" s="219" t="s">
        <v>19</v>
      </c>
      <c r="L601" s="47"/>
      <c r="M601" s="224" t="s">
        <v>19</v>
      </c>
      <c r="N601" s="225" t="s">
        <v>47</v>
      </c>
      <c r="O601" s="87"/>
      <c r="P601" s="226">
        <f>O601*H601</f>
        <v>0</v>
      </c>
      <c r="Q601" s="226">
        <v>0.00020000000000000001</v>
      </c>
      <c r="R601" s="226">
        <f>Q601*H601</f>
        <v>0.091600000000000001</v>
      </c>
      <c r="S601" s="226">
        <v>0</v>
      </c>
      <c r="T601" s="227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28" t="s">
        <v>158</v>
      </c>
      <c r="AT601" s="228" t="s">
        <v>153</v>
      </c>
      <c r="AU601" s="228" t="s">
        <v>85</v>
      </c>
      <c r="AY601" s="20" t="s">
        <v>151</v>
      </c>
      <c r="BE601" s="229">
        <f>IF(N601="základní",J601,0)</f>
        <v>0</v>
      </c>
      <c r="BF601" s="229">
        <f>IF(N601="snížená",J601,0)</f>
        <v>0</v>
      </c>
      <c r="BG601" s="229">
        <f>IF(N601="zákl. přenesená",J601,0)</f>
        <v>0</v>
      </c>
      <c r="BH601" s="229">
        <f>IF(N601="sníž. přenesená",J601,0)</f>
        <v>0</v>
      </c>
      <c r="BI601" s="229">
        <f>IF(N601="nulová",J601,0)</f>
        <v>0</v>
      </c>
      <c r="BJ601" s="20" t="s">
        <v>83</v>
      </c>
      <c r="BK601" s="229">
        <f>ROUND(I601*H601,2)</f>
        <v>0</v>
      </c>
      <c r="BL601" s="20" t="s">
        <v>158</v>
      </c>
      <c r="BM601" s="228" t="s">
        <v>1056</v>
      </c>
    </row>
    <row r="602" s="13" customFormat="1">
      <c r="A602" s="13"/>
      <c r="B602" s="235"/>
      <c r="C602" s="236"/>
      <c r="D602" s="237" t="s">
        <v>162</v>
      </c>
      <c r="E602" s="238" t="s">
        <v>19</v>
      </c>
      <c r="F602" s="239" t="s">
        <v>705</v>
      </c>
      <c r="G602" s="236"/>
      <c r="H602" s="240">
        <v>458</v>
      </c>
      <c r="I602" s="241"/>
      <c r="J602" s="236"/>
      <c r="K602" s="236"/>
      <c r="L602" s="242"/>
      <c r="M602" s="243"/>
      <c r="N602" s="244"/>
      <c r="O602" s="244"/>
      <c r="P602" s="244"/>
      <c r="Q602" s="244"/>
      <c r="R602" s="244"/>
      <c r="S602" s="244"/>
      <c r="T602" s="24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6" t="s">
        <v>162</v>
      </c>
      <c r="AU602" s="246" t="s">
        <v>85</v>
      </c>
      <c r="AV602" s="13" t="s">
        <v>85</v>
      </c>
      <c r="AW602" s="13" t="s">
        <v>37</v>
      </c>
      <c r="AX602" s="13" t="s">
        <v>83</v>
      </c>
      <c r="AY602" s="246" t="s">
        <v>151</v>
      </c>
    </row>
    <row r="603" s="2" customFormat="1" ht="16.5" customHeight="1">
      <c r="A603" s="41"/>
      <c r="B603" s="42"/>
      <c r="C603" s="217" t="s">
        <v>1057</v>
      </c>
      <c r="D603" s="217" t="s">
        <v>153</v>
      </c>
      <c r="E603" s="218" t="s">
        <v>1058</v>
      </c>
      <c r="F603" s="219" t="s">
        <v>1059</v>
      </c>
      <c r="G603" s="220" t="s">
        <v>156</v>
      </c>
      <c r="H603" s="221">
        <v>90</v>
      </c>
      <c r="I603" s="222"/>
      <c r="J603" s="223">
        <f>ROUND(I603*H603,2)</f>
        <v>0</v>
      </c>
      <c r="K603" s="219" t="s">
        <v>157</v>
      </c>
      <c r="L603" s="47"/>
      <c r="M603" s="224" t="s">
        <v>19</v>
      </c>
      <c r="N603" s="225" t="s">
        <v>47</v>
      </c>
      <c r="O603" s="87"/>
      <c r="P603" s="226">
        <f>O603*H603</f>
        <v>0</v>
      </c>
      <c r="Q603" s="226">
        <v>6.9999999999999994E-05</v>
      </c>
      <c r="R603" s="226">
        <f>Q603*H603</f>
        <v>0.0062999999999999992</v>
      </c>
      <c r="S603" s="226">
        <v>0</v>
      </c>
      <c r="T603" s="227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28" t="s">
        <v>158</v>
      </c>
      <c r="AT603" s="228" t="s">
        <v>153</v>
      </c>
      <c r="AU603" s="228" t="s">
        <v>85</v>
      </c>
      <c r="AY603" s="20" t="s">
        <v>151</v>
      </c>
      <c r="BE603" s="229">
        <f>IF(N603="základní",J603,0)</f>
        <v>0</v>
      </c>
      <c r="BF603" s="229">
        <f>IF(N603="snížená",J603,0)</f>
        <v>0</v>
      </c>
      <c r="BG603" s="229">
        <f>IF(N603="zákl. přenesená",J603,0)</f>
        <v>0</v>
      </c>
      <c r="BH603" s="229">
        <f>IF(N603="sníž. přenesená",J603,0)</f>
        <v>0</v>
      </c>
      <c r="BI603" s="229">
        <f>IF(N603="nulová",J603,0)</f>
        <v>0</v>
      </c>
      <c r="BJ603" s="20" t="s">
        <v>83</v>
      </c>
      <c r="BK603" s="229">
        <f>ROUND(I603*H603,2)</f>
        <v>0</v>
      </c>
      <c r="BL603" s="20" t="s">
        <v>158</v>
      </c>
      <c r="BM603" s="228" t="s">
        <v>1060</v>
      </c>
    </row>
    <row r="604" s="2" customFormat="1">
      <c r="A604" s="41"/>
      <c r="B604" s="42"/>
      <c r="C604" s="43"/>
      <c r="D604" s="230" t="s">
        <v>160</v>
      </c>
      <c r="E604" s="43"/>
      <c r="F604" s="231" t="s">
        <v>1061</v>
      </c>
      <c r="G604" s="43"/>
      <c r="H604" s="43"/>
      <c r="I604" s="232"/>
      <c r="J604" s="43"/>
      <c r="K604" s="43"/>
      <c r="L604" s="47"/>
      <c r="M604" s="233"/>
      <c r="N604" s="234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160</v>
      </c>
      <c r="AU604" s="20" t="s">
        <v>85</v>
      </c>
    </row>
    <row r="605" s="13" customFormat="1">
      <c r="A605" s="13"/>
      <c r="B605" s="235"/>
      <c r="C605" s="236"/>
      <c r="D605" s="237" t="s">
        <v>162</v>
      </c>
      <c r="E605" s="238" t="s">
        <v>19</v>
      </c>
      <c r="F605" s="239" t="s">
        <v>1062</v>
      </c>
      <c r="G605" s="236"/>
      <c r="H605" s="240">
        <v>90</v>
      </c>
      <c r="I605" s="241"/>
      <c r="J605" s="236"/>
      <c r="K605" s="236"/>
      <c r="L605" s="242"/>
      <c r="M605" s="243"/>
      <c r="N605" s="244"/>
      <c r="O605" s="244"/>
      <c r="P605" s="244"/>
      <c r="Q605" s="244"/>
      <c r="R605" s="244"/>
      <c r="S605" s="244"/>
      <c r="T605" s="24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6" t="s">
        <v>162</v>
      </c>
      <c r="AU605" s="246" t="s">
        <v>85</v>
      </c>
      <c r="AV605" s="13" t="s">
        <v>85</v>
      </c>
      <c r="AW605" s="13" t="s">
        <v>37</v>
      </c>
      <c r="AX605" s="13" t="s">
        <v>83</v>
      </c>
      <c r="AY605" s="246" t="s">
        <v>151</v>
      </c>
    </row>
    <row r="606" s="2" customFormat="1" ht="16.5" customHeight="1">
      <c r="A606" s="41"/>
      <c r="B606" s="42"/>
      <c r="C606" s="217" t="s">
        <v>1063</v>
      </c>
      <c r="D606" s="217" t="s">
        <v>153</v>
      </c>
      <c r="E606" s="218" t="s">
        <v>1064</v>
      </c>
      <c r="F606" s="219" t="s">
        <v>1065</v>
      </c>
      <c r="G606" s="220" t="s">
        <v>211</v>
      </c>
      <c r="H606" s="221">
        <v>0.315</v>
      </c>
      <c r="I606" s="222"/>
      <c r="J606" s="223">
        <f>ROUND(I606*H606,2)</f>
        <v>0</v>
      </c>
      <c r="K606" s="219" t="s">
        <v>157</v>
      </c>
      <c r="L606" s="47"/>
      <c r="M606" s="224" t="s">
        <v>19</v>
      </c>
      <c r="N606" s="225" t="s">
        <v>47</v>
      </c>
      <c r="O606" s="87"/>
      <c r="P606" s="226">
        <f>O606*H606</f>
        <v>0</v>
      </c>
      <c r="Q606" s="226">
        <v>2.3010199999999998</v>
      </c>
      <c r="R606" s="226">
        <f>Q606*H606</f>
        <v>0.7248213</v>
      </c>
      <c r="S606" s="226">
        <v>0</v>
      </c>
      <c r="T606" s="227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28" t="s">
        <v>158</v>
      </c>
      <c r="AT606" s="228" t="s">
        <v>153</v>
      </c>
      <c r="AU606" s="228" t="s">
        <v>85</v>
      </c>
      <c r="AY606" s="20" t="s">
        <v>151</v>
      </c>
      <c r="BE606" s="229">
        <f>IF(N606="základní",J606,0)</f>
        <v>0</v>
      </c>
      <c r="BF606" s="229">
        <f>IF(N606="snížená",J606,0)</f>
        <v>0</v>
      </c>
      <c r="BG606" s="229">
        <f>IF(N606="zákl. přenesená",J606,0)</f>
        <v>0</v>
      </c>
      <c r="BH606" s="229">
        <f>IF(N606="sníž. přenesená",J606,0)</f>
        <v>0</v>
      </c>
      <c r="BI606" s="229">
        <f>IF(N606="nulová",J606,0)</f>
        <v>0</v>
      </c>
      <c r="BJ606" s="20" t="s">
        <v>83</v>
      </c>
      <c r="BK606" s="229">
        <f>ROUND(I606*H606,2)</f>
        <v>0</v>
      </c>
      <c r="BL606" s="20" t="s">
        <v>158</v>
      </c>
      <c r="BM606" s="228" t="s">
        <v>1066</v>
      </c>
    </row>
    <row r="607" s="2" customFormat="1">
      <c r="A607" s="41"/>
      <c r="B607" s="42"/>
      <c r="C607" s="43"/>
      <c r="D607" s="230" t="s">
        <v>160</v>
      </c>
      <c r="E607" s="43"/>
      <c r="F607" s="231" t="s">
        <v>1067</v>
      </c>
      <c r="G607" s="43"/>
      <c r="H607" s="43"/>
      <c r="I607" s="232"/>
      <c r="J607" s="43"/>
      <c r="K607" s="43"/>
      <c r="L607" s="47"/>
      <c r="M607" s="233"/>
      <c r="N607" s="234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160</v>
      </c>
      <c r="AU607" s="20" t="s">
        <v>85</v>
      </c>
    </row>
    <row r="608" s="13" customFormat="1">
      <c r="A608" s="13"/>
      <c r="B608" s="235"/>
      <c r="C608" s="236"/>
      <c r="D608" s="237" t="s">
        <v>162</v>
      </c>
      <c r="E608" s="238" t="s">
        <v>19</v>
      </c>
      <c r="F608" s="239" t="s">
        <v>1068</v>
      </c>
      <c r="G608" s="236"/>
      <c r="H608" s="240">
        <v>0.315</v>
      </c>
      <c r="I608" s="241"/>
      <c r="J608" s="236"/>
      <c r="K608" s="236"/>
      <c r="L608" s="242"/>
      <c r="M608" s="243"/>
      <c r="N608" s="244"/>
      <c r="O608" s="244"/>
      <c r="P608" s="244"/>
      <c r="Q608" s="244"/>
      <c r="R608" s="244"/>
      <c r="S608" s="244"/>
      <c r="T608" s="24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6" t="s">
        <v>162</v>
      </c>
      <c r="AU608" s="246" t="s">
        <v>85</v>
      </c>
      <c r="AV608" s="13" t="s">
        <v>85</v>
      </c>
      <c r="AW608" s="13" t="s">
        <v>37</v>
      </c>
      <c r="AX608" s="13" t="s">
        <v>83</v>
      </c>
      <c r="AY608" s="246" t="s">
        <v>151</v>
      </c>
    </row>
    <row r="609" s="2" customFormat="1" ht="24.15" customHeight="1">
      <c r="A609" s="41"/>
      <c r="B609" s="42"/>
      <c r="C609" s="217" t="s">
        <v>1069</v>
      </c>
      <c r="D609" s="217" t="s">
        <v>153</v>
      </c>
      <c r="E609" s="218" t="s">
        <v>1070</v>
      </c>
      <c r="F609" s="219" t="s">
        <v>1071</v>
      </c>
      <c r="G609" s="220" t="s">
        <v>211</v>
      </c>
      <c r="H609" s="221">
        <v>5.9809999999999999</v>
      </c>
      <c r="I609" s="222"/>
      <c r="J609" s="223">
        <f>ROUND(I609*H609,2)</f>
        <v>0</v>
      </c>
      <c r="K609" s="219" t="s">
        <v>157</v>
      </c>
      <c r="L609" s="47"/>
      <c r="M609" s="224" t="s">
        <v>19</v>
      </c>
      <c r="N609" s="225" t="s">
        <v>47</v>
      </c>
      <c r="O609" s="87"/>
      <c r="P609" s="226">
        <f>O609*H609</f>
        <v>0</v>
      </c>
      <c r="Q609" s="226">
        <v>1.5298499999999999</v>
      </c>
      <c r="R609" s="226">
        <f>Q609*H609</f>
        <v>9.1500328499999988</v>
      </c>
      <c r="S609" s="226">
        <v>0</v>
      </c>
      <c r="T609" s="227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28" t="s">
        <v>158</v>
      </c>
      <c r="AT609" s="228" t="s">
        <v>153</v>
      </c>
      <c r="AU609" s="228" t="s">
        <v>85</v>
      </c>
      <c r="AY609" s="20" t="s">
        <v>151</v>
      </c>
      <c r="BE609" s="229">
        <f>IF(N609="základní",J609,0)</f>
        <v>0</v>
      </c>
      <c r="BF609" s="229">
        <f>IF(N609="snížená",J609,0)</f>
        <v>0</v>
      </c>
      <c r="BG609" s="229">
        <f>IF(N609="zákl. přenesená",J609,0)</f>
        <v>0</v>
      </c>
      <c r="BH609" s="229">
        <f>IF(N609="sníž. přenesená",J609,0)</f>
        <v>0</v>
      </c>
      <c r="BI609" s="229">
        <f>IF(N609="nulová",J609,0)</f>
        <v>0</v>
      </c>
      <c r="BJ609" s="20" t="s">
        <v>83</v>
      </c>
      <c r="BK609" s="229">
        <f>ROUND(I609*H609,2)</f>
        <v>0</v>
      </c>
      <c r="BL609" s="20" t="s">
        <v>158</v>
      </c>
      <c r="BM609" s="228" t="s">
        <v>1072</v>
      </c>
    </row>
    <row r="610" s="2" customFormat="1">
      <c r="A610" s="41"/>
      <c r="B610" s="42"/>
      <c r="C610" s="43"/>
      <c r="D610" s="230" t="s">
        <v>160</v>
      </c>
      <c r="E610" s="43"/>
      <c r="F610" s="231" t="s">
        <v>1073</v>
      </c>
      <c r="G610" s="43"/>
      <c r="H610" s="43"/>
      <c r="I610" s="232"/>
      <c r="J610" s="43"/>
      <c r="K610" s="43"/>
      <c r="L610" s="47"/>
      <c r="M610" s="233"/>
      <c r="N610" s="234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160</v>
      </c>
      <c r="AU610" s="20" t="s">
        <v>85</v>
      </c>
    </row>
    <row r="611" s="13" customFormat="1">
      <c r="A611" s="13"/>
      <c r="B611" s="235"/>
      <c r="C611" s="236"/>
      <c r="D611" s="237" t="s">
        <v>162</v>
      </c>
      <c r="E611" s="238" t="s">
        <v>19</v>
      </c>
      <c r="F611" s="239" t="s">
        <v>1074</v>
      </c>
      <c r="G611" s="236"/>
      <c r="H611" s="240">
        <v>5.9809999999999999</v>
      </c>
      <c r="I611" s="241"/>
      <c r="J611" s="236"/>
      <c r="K611" s="236"/>
      <c r="L611" s="242"/>
      <c r="M611" s="243"/>
      <c r="N611" s="244"/>
      <c r="O611" s="244"/>
      <c r="P611" s="244"/>
      <c r="Q611" s="244"/>
      <c r="R611" s="244"/>
      <c r="S611" s="244"/>
      <c r="T611" s="24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6" t="s">
        <v>162</v>
      </c>
      <c r="AU611" s="246" t="s">
        <v>85</v>
      </c>
      <c r="AV611" s="13" t="s">
        <v>85</v>
      </c>
      <c r="AW611" s="13" t="s">
        <v>37</v>
      </c>
      <c r="AX611" s="13" t="s">
        <v>83</v>
      </c>
      <c r="AY611" s="246" t="s">
        <v>151</v>
      </c>
    </row>
    <row r="612" s="12" customFormat="1" ht="22.8" customHeight="1">
      <c r="A612" s="12"/>
      <c r="B612" s="201"/>
      <c r="C612" s="202"/>
      <c r="D612" s="203" t="s">
        <v>75</v>
      </c>
      <c r="E612" s="215" t="s">
        <v>215</v>
      </c>
      <c r="F612" s="215" t="s">
        <v>1075</v>
      </c>
      <c r="G612" s="202"/>
      <c r="H612" s="202"/>
      <c r="I612" s="205"/>
      <c r="J612" s="216">
        <f>BK612</f>
        <v>0</v>
      </c>
      <c r="K612" s="202"/>
      <c r="L612" s="207"/>
      <c r="M612" s="208"/>
      <c r="N612" s="209"/>
      <c r="O612" s="209"/>
      <c r="P612" s="210">
        <f>P613</f>
        <v>0</v>
      </c>
      <c r="Q612" s="209"/>
      <c r="R612" s="210">
        <f>R613</f>
        <v>0</v>
      </c>
      <c r="S612" s="209"/>
      <c r="T612" s="211">
        <f>T613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12" t="s">
        <v>83</v>
      </c>
      <c r="AT612" s="213" t="s">
        <v>75</v>
      </c>
      <c r="AU612" s="213" t="s">
        <v>83</v>
      </c>
      <c r="AY612" s="212" t="s">
        <v>151</v>
      </c>
      <c r="BK612" s="214">
        <f>BK613</f>
        <v>0</v>
      </c>
    </row>
    <row r="613" s="2" customFormat="1" ht="24.15" customHeight="1">
      <c r="A613" s="41"/>
      <c r="B613" s="42"/>
      <c r="C613" s="217" t="s">
        <v>1076</v>
      </c>
      <c r="D613" s="217" t="s">
        <v>153</v>
      </c>
      <c r="E613" s="218" t="s">
        <v>1077</v>
      </c>
      <c r="F613" s="219" t="s">
        <v>1078</v>
      </c>
      <c r="G613" s="220" t="s">
        <v>166</v>
      </c>
      <c r="H613" s="221">
        <v>30</v>
      </c>
      <c r="I613" s="222"/>
      <c r="J613" s="223">
        <f>ROUND(I613*H613,2)</f>
        <v>0</v>
      </c>
      <c r="K613" s="219" t="s">
        <v>19</v>
      </c>
      <c r="L613" s="47"/>
      <c r="M613" s="224" t="s">
        <v>19</v>
      </c>
      <c r="N613" s="225" t="s">
        <v>47</v>
      </c>
      <c r="O613" s="87"/>
      <c r="P613" s="226">
        <f>O613*H613</f>
        <v>0</v>
      </c>
      <c r="Q613" s="226">
        <v>0</v>
      </c>
      <c r="R613" s="226">
        <f>Q613*H613</f>
        <v>0</v>
      </c>
      <c r="S613" s="226">
        <v>0</v>
      </c>
      <c r="T613" s="227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28" t="s">
        <v>158</v>
      </c>
      <c r="AT613" s="228" t="s">
        <v>153</v>
      </c>
      <c r="AU613" s="228" t="s">
        <v>85</v>
      </c>
      <c r="AY613" s="20" t="s">
        <v>151</v>
      </c>
      <c r="BE613" s="229">
        <f>IF(N613="základní",J613,0)</f>
        <v>0</v>
      </c>
      <c r="BF613" s="229">
        <f>IF(N613="snížená",J613,0)</f>
        <v>0</v>
      </c>
      <c r="BG613" s="229">
        <f>IF(N613="zákl. přenesená",J613,0)</f>
        <v>0</v>
      </c>
      <c r="BH613" s="229">
        <f>IF(N613="sníž. přenesená",J613,0)</f>
        <v>0</v>
      </c>
      <c r="BI613" s="229">
        <f>IF(N613="nulová",J613,0)</f>
        <v>0</v>
      </c>
      <c r="BJ613" s="20" t="s">
        <v>83</v>
      </c>
      <c r="BK613" s="229">
        <f>ROUND(I613*H613,2)</f>
        <v>0</v>
      </c>
      <c r="BL613" s="20" t="s">
        <v>158</v>
      </c>
      <c r="BM613" s="228" t="s">
        <v>1079</v>
      </c>
    </row>
    <row r="614" s="12" customFormat="1" ht="22.8" customHeight="1">
      <c r="A614" s="12"/>
      <c r="B614" s="201"/>
      <c r="C614" s="202"/>
      <c r="D614" s="203" t="s">
        <v>75</v>
      </c>
      <c r="E614" s="215" t="s">
        <v>1080</v>
      </c>
      <c r="F614" s="215" t="s">
        <v>1081</v>
      </c>
      <c r="G614" s="202"/>
      <c r="H614" s="202"/>
      <c r="I614" s="205"/>
      <c r="J614" s="216">
        <f>BK614</f>
        <v>0</v>
      </c>
      <c r="K614" s="202"/>
      <c r="L614" s="207"/>
      <c r="M614" s="208"/>
      <c r="N614" s="209"/>
      <c r="O614" s="209"/>
      <c r="P614" s="210">
        <f>SUM(P615:P617)</f>
        <v>0</v>
      </c>
      <c r="Q614" s="209"/>
      <c r="R614" s="210">
        <f>SUM(R615:R617)</f>
        <v>0</v>
      </c>
      <c r="S614" s="209"/>
      <c r="T614" s="211">
        <f>SUM(T615:T617)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12" t="s">
        <v>83</v>
      </c>
      <c r="AT614" s="213" t="s">
        <v>75</v>
      </c>
      <c r="AU614" s="213" t="s">
        <v>83</v>
      </c>
      <c r="AY614" s="212" t="s">
        <v>151</v>
      </c>
      <c r="BK614" s="214">
        <f>SUM(BK615:BK617)</f>
        <v>0</v>
      </c>
    </row>
    <row r="615" s="2" customFormat="1" ht="24.15" customHeight="1">
      <c r="A615" s="41"/>
      <c r="B615" s="42"/>
      <c r="C615" s="217" t="s">
        <v>1082</v>
      </c>
      <c r="D615" s="217" t="s">
        <v>153</v>
      </c>
      <c r="E615" s="218" t="s">
        <v>1083</v>
      </c>
      <c r="F615" s="219" t="s">
        <v>1084</v>
      </c>
      <c r="G615" s="220" t="s">
        <v>364</v>
      </c>
      <c r="H615" s="221">
        <v>28.305</v>
      </c>
      <c r="I615" s="222"/>
      <c r="J615" s="223">
        <f>ROUND(I615*H615,2)</f>
        <v>0</v>
      </c>
      <c r="K615" s="219" t="s">
        <v>157</v>
      </c>
      <c r="L615" s="47"/>
      <c r="M615" s="224" t="s">
        <v>19</v>
      </c>
      <c r="N615" s="225" t="s">
        <v>47</v>
      </c>
      <c r="O615" s="87"/>
      <c r="P615" s="226">
        <f>O615*H615</f>
        <v>0</v>
      </c>
      <c r="Q615" s="226">
        <v>0</v>
      </c>
      <c r="R615" s="226">
        <f>Q615*H615</f>
        <v>0</v>
      </c>
      <c r="S615" s="226">
        <v>0</v>
      </c>
      <c r="T615" s="227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28" t="s">
        <v>158</v>
      </c>
      <c r="AT615" s="228" t="s">
        <v>153</v>
      </c>
      <c r="AU615" s="228" t="s">
        <v>85</v>
      </c>
      <c r="AY615" s="20" t="s">
        <v>151</v>
      </c>
      <c r="BE615" s="229">
        <f>IF(N615="základní",J615,0)</f>
        <v>0</v>
      </c>
      <c r="BF615" s="229">
        <f>IF(N615="snížená",J615,0)</f>
        <v>0</v>
      </c>
      <c r="BG615" s="229">
        <f>IF(N615="zákl. přenesená",J615,0)</f>
        <v>0</v>
      </c>
      <c r="BH615" s="229">
        <f>IF(N615="sníž. přenesená",J615,0)</f>
        <v>0</v>
      </c>
      <c r="BI615" s="229">
        <f>IF(N615="nulová",J615,0)</f>
        <v>0</v>
      </c>
      <c r="BJ615" s="20" t="s">
        <v>83</v>
      </c>
      <c r="BK615" s="229">
        <f>ROUND(I615*H615,2)</f>
        <v>0</v>
      </c>
      <c r="BL615" s="20" t="s">
        <v>158</v>
      </c>
      <c r="BM615" s="228" t="s">
        <v>1085</v>
      </c>
    </row>
    <row r="616" s="2" customFormat="1">
      <c r="A616" s="41"/>
      <c r="B616" s="42"/>
      <c r="C616" s="43"/>
      <c r="D616" s="230" t="s">
        <v>160</v>
      </c>
      <c r="E616" s="43"/>
      <c r="F616" s="231" t="s">
        <v>1086</v>
      </c>
      <c r="G616" s="43"/>
      <c r="H616" s="43"/>
      <c r="I616" s="232"/>
      <c r="J616" s="43"/>
      <c r="K616" s="43"/>
      <c r="L616" s="47"/>
      <c r="M616" s="233"/>
      <c r="N616" s="234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160</v>
      </c>
      <c r="AU616" s="20" t="s">
        <v>85</v>
      </c>
    </row>
    <row r="617" s="13" customFormat="1">
      <c r="A617" s="13"/>
      <c r="B617" s="235"/>
      <c r="C617" s="236"/>
      <c r="D617" s="237" t="s">
        <v>162</v>
      </c>
      <c r="E617" s="238" t="s">
        <v>19</v>
      </c>
      <c r="F617" s="239" t="s">
        <v>1087</v>
      </c>
      <c r="G617" s="236"/>
      <c r="H617" s="240">
        <v>28.305</v>
      </c>
      <c r="I617" s="241"/>
      <c r="J617" s="236"/>
      <c r="K617" s="236"/>
      <c r="L617" s="242"/>
      <c r="M617" s="289"/>
      <c r="N617" s="290"/>
      <c r="O617" s="290"/>
      <c r="P617" s="290"/>
      <c r="Q617" s="290"/>
      <c r="R617" s="290"/>
      <c r="S617" s="290"/>
      <c r="T617" s="29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6" t="s">
        <v>162</v>
      </c>
      <c r="AU617" s="246" t="s">
        <v>85</v>
      </c>
      <c r="AV617" s="13" t="s">
        <v>85</v>
      </c>
      <c r="AW617" s="13" t="s">
        <v>37</v>
      </c>
      <c r="AX617" s="13" t="s">
        <v>83</v>
      </c>
      <c r="AY617" s="246" t="s">
        <v>151</v>
      </c>
    </row>
    <row r="618" s="2" customFormat="1" ht="6.96" customHeight="1">
      <c r="A618" s="41"/>
      <c r="B618" s="62"/>
      <c r="C618" s="63"/>
      <c r="D618" s="63"/>
      <c r="E618" s="63"/>
      <c r="F618" s="63"/>
      <c r="G618" s="63"/>
      <c r="H618" s="63"/>
      <c r="I618" s="63"/>
      <c r="J618" s="63"/>
      <c r="K618" s="63"/>
      <c r="L618" s="47"/>
      <c r="M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</row>
  </sheetData>
  <sheetProtection sheet="1" autoFilter="0" formatColumns="0" formatRows="0" objects="1" scenarios="1" spinCount="100000" saltValue="2+xM2wvLaMMI84kFPg8BP0NmHUP8hwT15GqQGQG5iEbEhW4MM/fgg5+voiZp6nEzXwSnS168dLsHxSGwvhBdXg==" hashValue="YDZigl5F8cOv1HTyvbnQlexp/qY592g2neqscAd8GKfnuKsZ1sqVKz3Sid0UhZ9eeHa4CvSmURVrow/Bq+iX8Q==" algorithmName="SHA-512" password="CC35"/>
  <autoFilter ref="C96:K61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hyperlinks>
    <hyperlink ref="F101" r:id="rId1" display="https://podminky.urs.cz/item/CS_URS_2025_01/115001102"/>
    <hyperlink ref="F104" r:id="rId2" display="https://podminky.urs.cz/item/CS_URS_2025_01/115101201"/>
    <hyperlink ref="F107" r:id="rId3" display="https://podminky.urs.cz/item/CS_URS_2025_01/119001401"/>
    <hyperlink ref="F112" r:id="rId4" display="https://podminky.urs.cz/item/CS_URS_2025_01/119001405"/>
    <hyperlink ref="F115" r:id="rId5" display="https://podminky.urs.cz/item/CS_URS_2025_01/119001421"/>
    <hyperlink ref="F121" r:id="rId6" display="https://podminky.urs.cz/item/CS_URS_2025_01/121112004"/>
    <hyperlink ref="F124" r:id="rId7" display="https://podminky.urs.cz/item/CS_URS_2025_01/121151104"/>
    <hyperlink ref="F133" r:id="rId8" display="https://podminky.urs.cz/item/CS_URS_2025_01/132212221"/>
    <hyperlink ref="F136" r:id="rId9" display="https://podminky.urs.cz/item/CS_URS_2025_01/132254204"/>
    <hyperlink ref="F159" r:id="rId10" display="https://podminky.urs.cz/item/CS_URS_2025_01/132312221"/>
    <hyperlink ref="F162" r:id="rId11" display="https://podminky.urs.cz/item/CS_URS_2025_01/132354204"/>
    <hyperlink ref="F165" r:id="rId12" display="https://podminky.urs.cz/item/CS_URS_2025_01/139001101"/>
    <hyperlink ref="F180" r:id="rId13" display="https://podminky.urs.cz/item/CS_URS_2025_01/141721211"/>
    <hyperlink ref="F183" r:id="rId14" display="https://podminky.urs.cz/item/CS_URS_2025_01/141721213"/>
    <hyperlink ref="F186" r:id="rId15" display="https://podminky.urs.cz/item/CS_URS_2025_01/141721214"/>
    <hyperlink ref="F189" r:id="rId16" display="https://podminky.urs.cz/item/CS_URS_2025_01/141721255"/>
    <hyperlink ref="F192" r:id="rId17" display="https://podminky.urs.cz/item/CS_URS_2025_01/151101101"/>
    <hyperlink ref="F199" r:id="rId18" display="https://podminky.urs.cz/item/CS_URS_2025_01/151101111"/>
    <hyperlink ref="F202" r:id="rId19" display="https://podminky.urs.cz/item/CS_URS_2025_01/151201102"/>
    <hyperlink ref="F222" r:id="rId20" display="https://podminky.urs.cz/item/CS_URS_2025_01/151201112"/>
    <hyperlink ref="F225" r:id="rId21" display="https://podminky.urs.cz/item/CS_URS_2025_01/162351103"/>
    <hyperlink ref="F232" r:id="rId22" display="https://podminky.urs.cz/item/CS_URS_2025_01/162751114"/>
    <hyperlink ref="F235" r:id="rId23" display="https://podminky.urs.cz/item/CS_URS_2025_01/162751134"/>
    <hyperlink ref="F241" r:id="rId24" display="https://podminky.urs.cz/item/CS_URS_2025_01/167151101"/>
    <hyperlink ref="F256" r:id="rId25" display="https://podminky.urs.cz/item/CS_URS_2025_01/171201231"/>
    <hyperlink ref="F259" r:id="rId26" display="https://podminky.urs.cz/item/CS_URS_2025_01/171251201"/>
    <hyperlink ref="F265" r:id="rId27" display="https://podminky.urs.cz/item/CS_URS_2025_01/174151101"/>
    <hyperlink ref="F289" r:id="rId28" display="https://podminky.urs.cz/item/CS_URS_2025_01/175151101"/>
    <hyperlink ref="F317" r:id="rId29" display="https://podminky.urs.cz/item/CS_URS_2025_01/181411131"/>
    <hyperlink ref="F328" r:id="rId30" display="https://podminky.urs.cz/item/CS_URS_2025_01/181951111"/>
    <hyperlink ref="F331" r:id="rId31" display="https://podminky.urs.cz/item/CS_URS_2025_01/182351024"/>
    <hyperlink ref="F340" r:id="rId32" display="https://podminky.urs.cz/item/CS_URS_2025_01/183403153"/>
    <hyperlink ref="F343" r:id="rId33" display="https://podminky.urs.cz/item/CS_URS_2025_01/183403161"/>
    <hyperlink ref="F346" r:id="rId34" display="https://podminky.urs.cz/item/CS_URS_2025_01/184813511"/>
    <hyperlink ref="F349" r:id="rId35" display="https://podminky.urs.cz/item/CS_URS_2025_01/184813521"/>
    <hyperlink ref="F354" r:id="rId36" display="https://podminky.urs.cz/item/CS_URS_2025_01/451572111"/>
    <hyperlink ref="F376" r:id="rId37" display="https://podminky.urs.cz/item/CS_URS_2025_01/452141211"/>
    <hyperlink ref="F380" r:id="rId38" display="https://podminky.urs.cz/item/CS_URS_2025_01/452141221"/>
    <hyperlink ref="F384" r:id="rId39" display="https://podminky.urs.cz/item/CS_URS_2025_01/452313162"/>
    <hyperlink ref="F387" r:id="rId40" display="https://podminky.urs.cz/item/CS_URS_2025_01/452353111"/>
    <hyperlink ref="F390" r:id="rId41" display="https://podminky.urs.cz/item/CS_URS_2025_01/452353112"/>
    <hyperlink ref="F394" r:id="rId42" display="https://podminky.urs.cz/item/CS_URS_2025_01/850265121"/>
    <hyperlink ref="F405" r:id="rId43" display="https://podminky.urs.cz/item/CS_URS_2025_01/852242122"/>
    <hyperlink ref="F409" r:id="rId44" display="https://podminky.urs.cz/item/CS_URS_2025_01/857242122"/>
    <hyperlink ref="F413" r:id="rId45" display="https://podminky.urs.cz/item/CS_URS_2025_01/857243131"/>
    <hyperlink ref="F417" r:id="rId46" display="https://podminky.urs.cz/item/CS_URS_2025_01/857352122"/>
    <hyperlink ref="F422" r:id="rId47" display="https://podminky.urs.cz/item/CS_URS_2025_01/857353131"/>
    <hyperlink ref="F435" r:id="rId48" display="https://podminky.urs.cz/item/CS_URS_2025_01/871161141"/>
    <hyperlink ref="F440" r:id="rId49" display="https://podminky.urs.cz/item/CS_URS_2025_01/871211141"/>
    <hyperlink ref="F445" r:id="rId50" display="https://podminky.urs.cz/item/CS_URS_2025_01/871241141"/>
    <hyperlink ref="F450" r:id="rId51" display="https://podminky.urs.cz/item/CS_URS_2025_01/871271141"/>
    <hyperlink ref="F455" r:id="rId52" display="https://podminky.urs.cz/item/CS_URS_2025_01/871321141"/>
    <hyperlink ref="F460" r:id="rId53" display="https://podminky.urs.cz/item/CS_URS_2025_01/871351142"/>
    <hyperlink ref="F465" r:id="rId54" display="https://podminky.urs.cz/item/CS_URS_2025_01/877161218"/>
    <hyperlink ref="F469" r:id="rId55" display="https://podminky.urs.cz/item/CS_URS_2025_01/877162001"/>
    <hyperlink ref="F473" r:id="rId56" display="https://podminky.urs.cz/item/CS_URS_2025_01/877211218"/>
    <hyperlink ref="F477" r:id="rId57" display="https://podminky.urs.cz/item/CS_URS_2025_01/877212001"/>
    <hyperlink ref="F481" r:id="rId58" display="https://podminky.urs.cz/item/CS_URS_2025_01/877241201"/>
    <hyperlink ref="F485" r:id="rId59" display="https://podminky.urs.cz/item/CS_URS_2025_01/877241210"/>
    <hyperlink ref="F491" r:id="rId60" display="https://podminky.urs.cz/item/CS_URS_2025_01/877251126"/>
    <hyperlink ref="F495" r:id="rId61" display="https://podminky.urs.cz/item/CS_URS_2025_01/877251127"/>
    <hyperlink ref="F498" r:id="rId62" display="https://podminky.urs.cz/item/CS_URS_2025_01/877251201"/>
    <hyperlink ref="F502" r:id="rId63" display="https://podminky.urs.cz/item/CS_URS_2025_01/877251210"/>
    <hyperlink ref="F506" r:id="rId64" display="https://podminky.urs.cz/item/CS_URS_2025_01/877291210"/>
    <hyperlink ref="F510" r:id="rId65" display="https://podminky.urs.cz/item/CS_URS_2025_01/877321201"/>
    <hyperlink ref="F515" r:id="rId66" display="https://podminky.urs.cz/item/CS_URS_2025_01/877321210"/>
    <hyperlink ref="F520" r:id="rId67" display="https://podminky.urs.cz/item/CS_URS_2025_01/877351202"/>
    <hyperlink ref="F533" r:id="rId68" display="https://podminky.urs.cz/item/CS_URS_2025_01/891241112"/>
    <hyperlink ref="F538" r:id="rId69" display="https://podminky.urs.cz/item/CS_URS_2025_01/891247112"/>
    <hyperlink ref="F542" r:id="rId70" display="https://podminky.urs.cz/item/CS_URS_2025_01/891247212"/>
    <hyperlink ref="F553" r:id="rId71" display="https://podminky.urs.cz/item/CS_URS_2025_01/891269111"/>
    <hyperlink ref="F558" r:id="rId72" display="https://podminky.urs.cz/item/CS_URS_2025_01/891311112"/>
    <hyperlink ref="F567" r:id="rId73" display="https://podminky.urs.cz/item/CS_URS_2025_01/891351112"/>
    <hyperlink ref="F573" r:id="rId74" display="https://podminky.urs.cz/item/CS_URS_2025_01/892233122"/>
    <hyperlink ref="F576" r:id="rId75" display="https://podminky.urs.cz/item/CS_URS_2025_01/892241111"/>
    <hyperlink ref="F579" r:id="rId76" display="https://podminky.urs.cz/item/CS_URS_2025_01/892271111"/>
    <hyperlink ref="F582" r:id="rId77" display="https://podminky.urs.cz/item/CS_URS_2025_01/892273122"/>
    <hyperlink ref="F585" r:id="rId78" display="https://podminky.urs.cz/item/CS_URS_2025_01/892351111"/>
    <hyperlink ref="F588" r:id="rId79" display="https://podminky.urs.cz/item/CS_URS_2025_01/892353122"/>
    <hyperlink ref="F591" r:id="rId80" display="https://podminky.urs.cz/item/CS_URS_2025_01/899401112"/>
    <hyperlink ref="F596" r:id="rId81" display="https://podminky.urs.cz/item/CS_URS_2025_01/899401113"/>
    <hyperlink ref="F604" r:id="rId82" display="https://podminky.urs.cz/item/CS_URS_2025_01/899722112"/>
    <hyperlink ref="F607" r:id="rId83" display="https://podminky.urs.cz/item/CS_URS_2025_01/899910102"/>
    <hyperlink ref="F610" r:id="rId84" display="https://podminky.urs.cz/item/CS_URS_2025_01/899910212"/>
    <hyperlink ref="F616" r:id="rId85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85</v>
      </c>
    </row>
    <row r="4" s="1" customFormat="1" ht="24.96" customHeight="1">
      <c r="B4" s="23"/>
      <c r="D4" s="144" t="s">
        <v>118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Chvaletice ulice Husova vodovod oprava chodníků pro Město Chvaletice</v>
      </c>
      <c r="F7" s="146"/>
      <c r="G7" s="146"/>
      <c r="H7" s="146"/>
      <c r="L7" s="23"/>
    </row>
    <row r="8">
      <c r="B8" s="23"/>
      <c r="D8" s="146" t="s">
        <v>119</v>
      </c>
      <c r="L8" s="23"/>
    </row>
    <row r="9" s="1" customFormat="1" ht="16.5" customHeight="1">
      <c r="B9" s="23"/>
      <c r="E9" s="147" t="s">
        <v>120</v>
      </c>
      <c r="F9" s="1"/>
      <c r="G9" s="1"/>
      <c r="H9" s="1"/>
      <c r="L9" s="23"/>
    </row>
    <row r="10" s="1" customFormat="1" ht="12" customHeight="1">
      <c r="B10" s="23"/>
      <c r="D10" s="146" t="s">
        <v>121</v>
      </c>
      <c r="L10" s="23"/>
    </row>
    <row r="11" s="2" customFormat="1" ht="16.5" customHeight="1">
      <c r="A11" s="41"/>
      <c r="B11" s="47"/>
      <c r="C11" s="41"/>
      <c r="D11" s="41"/>
      <c r="E11" s="148" t="s">
        <v>122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123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1088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90</v>
      </c>
      <c r="G15" s="41"/>
      <c r="H15" s="41"/>
      <c r="I15" s="146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125</v>
      </c>
      <c r="G16" s="41"/>
      <c r="H16" s="41"/>
      <c r="I16" s="146" t="s">
        <v>23</v>
      </c>
      <c r="J16" s="151" t="str">
        <f>'Rekapitulace stavby'!AN8</f>
        <v>3. 2. 2025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27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28</v>
      </c>
      <c r="F19" s="41"/>
      <c r="G19" s="41"/>
      <c r="H19" s="41"/>
      <c r="I19" s="146" t="s">
        <v>29</v>
      </c>
      <c r="J19" s="136" t="s">
        <v>30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31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29</v>
      </c>
      <c r="J22" s="36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33</v>
      </c>
      <c r="E24" s="41"/>
      <c r="F24" s="41"/>
      <c r="G24" s="41"/>
      <c r="H24" s="41"/>
      <c r="I24" s="146" t="s">
        <v>26</v>
      </c>
      <c r="J24" s="136" t="s">
        <v>34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35</v>
      </c>
      <c r="F25" s="41"/>
      <c r="G25" s="41"/>
      <c r="H25" s="41"/>
      <c r="I25" s="146" t="s">
        <v>29</v>
      </c>
      <c r="J25" s="136" t="s">
        <v>36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38</v>
      </c>
      <c r="E27" s="41"/>
      <c r="F27" s="41"/>
      <c r="G27" s="41"/>
      <c r="H27" s="41"/>
      <c r="I27" s="146" t="s">
        <v>26</v>
      </c>
      <c r="J27" s="136" t="str">
        <f>IF('Rekapitulace stavby'!AN19="","",'Rekapitulace stavby'!AN19)</f>
        <v/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tr">
        <f>IF('Rekapitulace stavby'!E20="","",'Rekapitulace stavby'!E20)</f>
        <v xml:space="preserve"> </v>
      </c>
      <c r="F28" s="41"/>
      <c r="G28" s="41"/>
      <c r="H28" s="41"/>
      <c r="I28" s="146" t="s">
        <v>29</v>
      </c>
      <c r="J28" s="136" t="str">
        <f>IF('Rekapitulace stavby'!AN20="","",'Rekapitulace stavby'!AN20)</f>
        <v/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40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19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42</v>
      </c>
      <c r="E34" s="41"/>
      <c r="F34" s="41"/>
      <c r="G34" s="41"/>
      <c r="H34" s="41"/>
      <c r="I34" s="41"/>
      <c r="J34" s="158">
        <f>ROUND(J98,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44</v>
      </c>
      <c r="G36" s="41"/>
      <c r="H36" s="41"/>
      <c r="I36" s="159" t="s">
        <v>43</v>
      </c>
      <c r="J36" s="159" t="s">
        <v>45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46</v>
      </c>
      <c r="E37" s="146" t="s">
        <v>47</v>
      </c>
      <c r="F37" s="160">
        <f>ROUND((SUM(BE98:BE478)),  2)</f>
        <v>0</v>
      </c>
      <c r="G37" s="41"/>
      <c r="H37" s="41"/>
      <c r="I37" s="161">
        <v>0.20999999999999999</v>
      </c>
      <c r="J37" s="160">
        <f>ROUND(((SUM(BE98:BE478))*I37),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48</v>
      </c>
      <c r="F38" s="160">
        <f>ROUND((SUM(BF98:BF478)),  2)</f>
        <v>0</v>
      </c>
      <c r="G38" s="41"/>
      <c r="H38" s="41"/>
      <c r="I38" s="161">
        <v>0.12</v>
      </c>
      <c r="J38" s="160">
        <f>ROUND(((SUM(BF98:BF478))*I38),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ROUND((SUM(BG98:BG478)),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50</v>
      </c>
      <c r="F40" s="160">
        <f>ROUND((SUM(BH98:BH478)),  2)</f>
        <v>0</v>
      </c>
      <c r="G40" s="41"/>
      <c r="H40" s="41"/>
      <c r="I40" s="161">
        <v>0.12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51</v>
      </c>
      <c r="F41" s="160">
        <f>ROUND((SUM(BI98:BI478)),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52</v>
      </c>
      <c r="E43" s="164"/>
      <c r="F43" s="164"/>
      <c r="G43" s="165" t="s">
        <v>53</v>
      </c>
      <c r="H43" s="166" t="s">
        <v>54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126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Chvaletice ulice Husova vodovod oprava chodníků pro Město Chvaletice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119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120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121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174" t="s">
        <v>122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123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Ř1ZP - Řad 1 oprava zpevněných ploch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Chvaletice k.ú.Telčice</v>
      </c>
      <c r="G60" s="43"/>
      <c r="H60" s="43"/>
      <c r="I60" s="35" t="s">
        <v>23</v>
      </c>
      <c r="J60" s="75" t="str">
        <f>IF(J16="","",J16)</f>
        <v>3. 2. 2025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40.05" customHeight="1">
      <c r="A62" s="41"/>
      <c r="B62" s="42"/>
      <c r="C62" s="35" t="s">
        <v>25</v>
      </c>
      <c r="D62" s="43"/>
      <c r="E62" s="43"/>
      <c r="F62" s="30" t="str">
        <f>E19</f>
        <v>Vodovody a kanalizace Pardubice, a.s. Teplého 2014</v>
      </c>
      <c r="G62" s="43"/>
      <c r="H62" s="43"/>
      <c r="I62" s="35" t="s">
        <v>33</v>
      </c>
      <c r="J62" s="39" t="str">
        <f>E25</f>
        <v>BKN spol.s r.o., Vladislavova 29, 56601Vysoké Mýto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31</v>
      </c>
      <c r="D63" s="43"/>
      <c r="E63" s="43"/>
      <c r="F63" s="30" t="str">
        <f>IF(E22="","",E22)</f>
        <v>Vyplň údaj</v>
      </c>
      <c r="G63" s="43"/>
      <c r="H63" s="43"/>
      <c r="I63" s="35" t="s">
        <v>38</v>
      </c>
      <c r="J63" s="39" t="str">
        <f>E28</f>
        <v xml:space="preserve">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127</v>
      </c>
      <c r="D65" s="176"/>
      <c r="E65" s="176"/>
      <c r="F65" s="176"/>
      <c r="G65" s="176"/>
      <c r="H65" s="176"/>
      <c r="I65" s="176"/>
      <c r="J65" s="177" t="s">
        <v>128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74</v>
      </c>
      <c r="D67" s="43"/>
      <c r="E67" s="43"/>
      <c r="F67" s="43"/>
      <c r="G67" s="43"/>
      <c r="H67" s="43"/>
      <c r="I67" s="43"/>
      <c r="J67" s="105">
        <f>J98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129</v>
      </c>
    </row>
    <row r="68" s="9" customFormat="1" ht="24.96" customHeight="1">
      <c r="A68" s="9"/>
      <c r="B68" s="179"/>
      <c r="C68" s="180"/>
      <c r="D68" s="181" t="s">
        <v>130</v>
      </c>
      <c r="E68" s="182"/>
      <c r="F68" s="182"/>
      <c r="G68" s="182"/>
      <c r="H68" s="182"/>
      <c r="I68" s="182"/>
      <c r="J68" s="183">
        <f>J99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131</v>
      </c>
      <c r="E69" s="187"/>
      <c r="F69" s="187"/>
      <c r="G69" s="187"/>
      <c r="H69" s="187"/>
      <c r="I69" s="187"/>
      <c r="J69" s="188">
        <f>J100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1089</v>
      </c>
      <c r="E70" s="187"/>
      <c r="F70" s="187"/>
      <c r="G70" s="187"/>
      <c r="H70" s="187"/>
      <c r="I70" s="187"/>
      <c r="J70" s="188">
        <f>J120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1090</v>
      </c>
      <c r="E71" s="187"/>
      <c r="F71" s="187"/>
      <c r="G71" s="187"/>
      <c r="H71" s="187"/>
      <c r="I71" s="187"/>
      <c r="J71" s="188">
        <f>J203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7"/>
      <c r="D72" s="186" t="s">
        <v>134</v>
      </c>
      <c r="E72" s="187"/>
      <c r="F72" s="187"/>
      <c r="G72" s="187"/>
      <c r="H72" s="187"/>
      <c r="I72" s="187"/>
      <c r="J72" s="188">
        <f>J318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1091</v>
      </c>
      <c r="E73" s="187"/>
      <c r="F73" s="187"/>
      <c r="G73" s="187"/>
      <c r="H73" s="187"/>
      <c r="I73" s="187"/>
      <c r="J73" s="188">
        <f>J443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27"/>
      <c r="D74" s="186" t="s">
        <v>135</v>
      </c>
      <c r="E74" s="187"/>
      <c r="F74" s="187"/>
      <c r="G74" s="187"/>
      <c r="H74" s="187"/>
      <c r="I74" s="187"/>
      <c r="J74" s="188">
        <f>J472</f>
        <v>0</v>
      </c>
      <c r="K74" s="127"/>
      <c r="L74" s="18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136</v>
      </c>
      <c r="D81" s="43"/>
      <c r="E81" s="43"/>
      <c r="F81" s="43"/>
      <c r="G81" s="43"/>
      <c r="H81" s="43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73" t="str">
        <f>E7</f>
        <v>Chvaletice ulice Husova vodovod oprava chodníků pro Město Chvaletice</v>
      </c>
      <c r="F84" s="35"/>
      <c r="G84" s="35"/>
      <c r="H84" s="35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" customFormat="1" ht="12" customHeight="1">
      <c r="B85" s="24"/>
      <c r="C85" s="35" t="s">
        <v>119</v>
      </c>
      <c r="D85" s="25"/>
      <c r="E85" s="25"/>
      <c r="F85" s="25"/>
      <c r="G85" s="25"/>
      <c r="H85" s="25"/>
      <c r="I85" s="25"/>
      <c r="J85" s="25"/>
      <c r="K85" s="25"/>
      <c r="L85" s="23"/>
    </row>
    <row r="86" s="1" customFormat="1" ht="16.5" customHeight="1">
      <c r="B86" s="24"/>
      <c r="C86" s="25"/>
      <c r="D86" s="25"/>
      <c r="E86" s="173" t="s">
        <v>120</v>
      </c>
      <c r="F86" s="25"/>
      <c r="G86" s="25"/>
      <c r="H86" s="25"/>
      <c r="I86" s="25"/>
      <c r="J86" s="25"/>
      <c r="K86" s="25"/>
      <c r="L86" s="23"/>
    </row>
    <row r="87" s="1" customFormat="1" ht="12" customHeight="1">
      <c r="B87" s="24"/>
      <c r="C87" s="35" t="s">
        <v>121</v>
      </c>
      <c r="D87" s="25"/>
      <c r="E87" s="25"/>
      <c r="F87" s="25"/>
      <c r="G87" s="25"/>
      <c r="H87" s="25"/>
      <c r="I87" s="25"/>
      <c r="J87" s="25"/>
      <c r="K87" s="25"/>
      <c r="L87" s="23"/>
    </row>
    <row r="88" s="2" customFormat="1" ht="16.5" customHeight="1">
      <c r="A88" s="41"/>
      <c r="B88" s="42"/>
      <c r="C88" s="43"/>
      <c r="D88" s="43"/>
      <c r="E88" s="174" t="s">
        <v>122</v>
      </c>
      <c r="F88" s="43"/>
      <c r="G88" s="43"/>
      <c r="H88" s="43"/>
      <c r="I88" s="43"/>
      <c r="J88" s="43"/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123</v>
      </c>
      <c r="D89" s="43"/>
      <c r="E89" s="43"/>
      <c r="F89" s="43"/>
      <c r="G89" s="43"/>
      <c r="H89" s="43"/>
      <c r="I89" s="43"/>
      <c r="J89" s="43"/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72" t="str">
        <f>E13</f>
        <v>Ř1ZP - Řad 1 oprava zpevněných ploch</v>
      </c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21</v>
      </c>
      <c r="D92" s="43"/>
      <c r="E92" s="43"/>
      <c r="F92" s="30" t="str">
        <f>F16</f>
        <v>Chvaletice k.ú.Telčice</v>
      </c>
      <c r="G92" s="43"/>
      <c r="H92" s="43"/>
      <c r="I92" s="35" t="s">
        <v>23</v>
      </c>
      <c r="J92" s="75" t="str">
        <f>IF(J16="","",J16)</f>
        <v>3. 2. 2025</v>
      </c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40.05" customHeight="1">
      <c r="A94" s="41"/>
      <c r="B94" s="42"/>
      <c r="C94" s="35" t="s">
        <v>25</v>
      </c>
      <c r="D94" s="43"/>
      <c r="E94" s="43"/>
      <c r="F94" s="30" t="str">
        <f>E19</f>
        <v>Vodovody a kanalizace Pardubice, a.s. Teplého 2014</v>
      </c>
      <c r="G94" s="43"/>
      <c r="H94" s="43"/>
      <c r="I94" s="35" t="s">
        <v>33</v>
      </c>
      <c r="J94" s="39" t="str">
        <f>E25</f>
        <v>BKN spol.s r.o., Vladislavova 29, 56601Vysoké Mýto</v>
      </c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5" t="s">
        <v>31</v>
      </c>
      <c r="D95" s="43"/>
      <c r="E95" s="43"/>
      <c r="F95" s="30" t="str">
        <f>IF(E22="","",E22)</f>
        <v>Vyplň údaj</v>
      </c>
      <c r="G95" s="43"/>
      <c r="H95" s="43"/>
      <c r="I95" s="35" t="s">
        <v>38</v>
      </c>
      <c r="J95" s="39" t="str">
        <f>E28</f>
        <v xml:space="preserve"> </v>
      </c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0.32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11" customFormat="1" ht="29.28" customHeight="1">
      <c r="A97" s="190"/>
      <c r="B97" s="191"/>
      <c r="C97" s="192" t="s">
        <v>137</v>
      </c>
      <c r="D97" s="193" t="s">
        <v>61</v>
      </c>
      <c r="E97" s="193" t="s">
        <v>57</v>
      </c>
      <c r="F97" s="193" t="s">
        <v>58</v>
      </c>
      <c r="G97" s="193" t="s">
        <v>138</v>
      </c>
      <c r="H97" s="193" t="s">
        <v>139</v>
      </c>
      <c r="I97" s="193" t="s">
        <v>140</v>
      </c>
      <c r="J97" s="193" t="s">
        <v>128</v>
      </c>
      <c r="K97" s="194" t="s">
        <v>141</v>
      </c>
      <c r="L97" s="195"/>
      <c r="M97" s="95" t="s">
        <v>19</v>
      </c>
      <c r="N97" s="96" t="s">
        <v>46</v>
      </c>
      <c r="O97" s="96" t="s">
        <v>142</v>
      </c>
      <c r="P97" s="96" t="s">
        <v>143</v>
      </c>
      <c r="Q97" s="96" t="s">
        <v>144</v>
      </c>
      <c r="R97" s="96" t="s">
        <v>145</v>
      </c>
      <c r="S97" s="96" t="s">
        <v>146</v>
      </c>
      <c r="T97" s="97" t="s">
        <v>147</v>
      </c>
      <c r="U97" s="190"/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</row>
    <row r="98" s="2" customFormat="1" ht="22.8" customHeight="1">
      <c r="A98" s="41"/>
      <c r="B98" s="42"/>
      <c r="C98" s="102" t="s">
        <v>148</v>
      </c>
      <c r="D98" s="43"/>
      <c r="E98" s="43"/>
      <c r="F98" s="43"/>
      <c r="G98" s="43"/>
      <c r="H98" s="43"/>
      <c r="I98" s="43"/>
      <c r="J98" s="196">
        <f>BK98</f>
        <v>0</v>
      </c>
      <c r="K98" s="43"/>
      <c r="L98" s="47"/>
      <c r="M98" s="98"/>
      <c r="N98" s="197"/>
      <c r="O98" s="99"/>
      <c r="P98" s="198">
        <f>P99</f>
        <v>0</v>
      </c>
      <c r="Q98" s="99"/>
      <c r="R98" s="198">
        <f>R99</f>
        <v>47.692135960000002</v>
      </c>
      <c r="S98" s="99"/>
      <c r="T98" s="199">
        <f>T99</f>
        <v>264.88814500000001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75</v>
      </c>
      <c r="AU98" s="20" t="s">
        <v>129</v>
      </c>
      <c r="BK98" s="200">
        <f>BK99</f>
        <v>0</v>
      </c>
    </row>
    <row r="99" s="12" customFormat="1" ht="25.92" customHeight="1">
      <c r="A99" s="12"/>
      <c r="B99" s="201"/>
      <c r="C99" s="202"/>
      <c r="D99" s="203" t="s">
        <v>75</v>
      </c>
      <c r="E99" s="204" t="s">
        <v>149</v>
      </c>
      <c r="F99" s="204" t="s">
        <v>150</v>
      </c>
      <c r="G99" s="202"/>
      <c r="H99" s="202"/>
      <c r="I99" s="205"/>
      <c r="J99" s="206">
        <f>BK99</f>
        <v>0</v>
      </c>
      <c r="K99" s="202"/>
      <c r="L99" s="207"/>
      <c r="M99" s="208"/>
      <c r="N99" s="209"/>
      <c r="O99" s="209"/>
      <c r="P99" s="210">
        <f>P100+P120+P203+P318+P443+P472</f>
        <v>0</v>
      </c>
      <c r="Q99" s="209"/>
      <c r="R99" s="210">
        <f>R100+R120+R203+R318+R443+R472</f>
        <v>47.692135960000002</v>
      </c>
      <c r="S99" s="209"/>
      <c r="T99" s="211">
        <f>T100+T120+T203+T318+T443+T472</f>
        <v>264.88814500000001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2" t="s">
        <v>83</v>
      </c>
      <c r="AT99" s="213" t="s">
        <v>75</v>
      </c>
      <c r="AU99" s="213" t="s">
        <v>76</v>
      </c>
      <c r="AY99" s="212" t="s">
        <v>151</v>
      </c>
      <c r="BK99" s="214">
        <f>BK100+BK120+BK203+BK318+BK443+BK472</f>
        <v>0</v>
      </c>
    </row>
    <row r="100" s="12" customFormat="1" ht="22.8" customHeight="1">
      <c r="A100" s="12"/>
      <c r="B100" s="201"/>
      <c r="C100" s="202"/>
      <c r="D100" s="203" t="s">
        <v>75</v>
      </c>
      <c r="E100" s="215" t="s">
        <v>83</v>
      </c>
      <c r="F100" s="215" t="s">
        <v>152</v>
      </c>
      <c r="G100" s="202"/>
      <c r="H100" s="202"/>
      <c r="I100" s="205"/>
      <c r="J100" s="216">
        <f>BK100</f>
        <v>0</v>
      </c>
      <c r="K100" s="202"/>
      <c r="L100" s="207"/>
      <c r="M100" s="208"/>
      <c r="N100" s="209"/>
      <c r="O100" s="209"/>
      <c r="P100" s="210">
        <f>SUM(P101:P119)</f>
        <v>0</v>
      </c>
      <c r="Q100" s="209"/>
      <c r="R100" s="210">
        <f>SUM(R101:R119)</f>
        <v>0</v>
      </c>
      <c r="S100" s="209"/>
      <c r="T100" s="211">
        <f>SUM(T101:T119)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2" t="s">
        <v>83</v>
      </c>
      <c r="AT100" s="213" t="s">
        <v>75</v>
      </c>
      <c r="AU100" s="213" t="s">
        <v>83</v>
      </c>
      <c r="AY100" s="212" t="s">
        <v>151</v>
      </c>
      <c r="BK100" s="214">
        <f>SUM(BK101:BK119)</f>
        <v>0</v>
      </c>
    </row>
    <row r="101" s="2" customFormat="1" ht="21.75" customHeight="1">
      <c r="A101" s="41"/>
      <c r="B101" s="42"/>
      <c r="C101" s="217" t="s">
        <v>83</v>
      </c>
      <c r="D101" s="217" t="s">
        <v>153</v>
      </c>
      <c r="E101" s="218" t="s">
        <v>1092</v>
      </c>
      <c r="F101" s="219" t="s">
        <v>1093</v>
      </c>
      <c r="G101" s="220" t="s">
        <v>193</v>
      </c>
      <c r="H101" s="221">
        <v>345.13299999999998</v>
      </c>
      <c r="I101" s="222"/>
      <c r="J101" s="223">
        <f>ROUND(I101*H101,2)</f>
        <v>0</v>
      </c>
      <c r="K101" s="219" t="s">
        <v>157</v>
      </c>
      <c r="L101" s="47"/>
      <c r="M101" s="224" t="s">
        <v>19</v>
      </c>
      <c r="N101" s="225" t="s">
        <v>47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158</v>
      </c>
      <c r="AT101" s="228" t="s">
        <v>153</v>
      </c>
      <c r="AU101" s="228" t="s">
        <v>85</v>
      </c>
      <c r="AY101" s="20" t="s">
        <v>151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83</v>
      </c>
      <c r="BK101" s="229">
        <f>ROUND(I101*H101,2)</f>
        <v>0</v>
      </c>
      <c r="BL101" s="20" t="s">
        <v>158</v>
      </c>
      <c r="BM101" s="228" t="s">
        <v>1094</v>
      </c>
    </row>
    <row r="102" s="2" customFormat="1">
      <c r="A102" s="41"/>
      <c r="B102" s="42"/>
      <c r="C102" s="43"/>
      <c r="D102" s="230" t="s">
        <v>160</v>
      </c>
      <c r="E102" s="43"/>
      <c r="F102" s="231" t="s">
        <v>1095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160</v>
      </c>
      <c r="AU102" s="20" t="s">
        <v>85</v>
      </c>
    </row>
    <row r="103" s="13" customFormat="1">
      <c r="A103" s="13"/>
      <c r="B103" s="235"/>
      <c r="C103" s="236"/>
      <c r="D103" s="237" t="s">
        <v>162</v>
      </c>
      <c r="E103" s="238" t="s">
        <v>19</v>
      </c>
      <c r="F103" s="239" t="s">
        <v>1096</v>
      </c>
      <c r="G103" s="236"/>
      <c r="H103" s="240">
        <v>257.72500000000002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162</v>
      </c>
      <c r="AU103" s="246" t="s">
        <v>85</v>
      </c>
      <c r="AV103" s="13" t="s">
        <v>85</v>
      </c>
      <c r="AW103" s="13" t="s">
        <v>37</v>
      </c>
      <c r="AX103" s="13" t="s">
        <v>76</v>
      </c>
      <c r="AY103" s="246" t="s">
        <v>151</v>
      </c>
    </row>
    <row r="104" s="13" customFormat="1">
      <c r="A104" s="13"/>
      <c r="B104" s="235"/>
      <c r="C104" s="236"/>
      <c r="D104" s="237" t="s">
        <v>162</v>
      </c>
      <c r="E104" s="238" t="s">
        <v>19</v>
      </c>
      <c r="F104" s="239" t="s">
        <v>1097</v>
      </c>
      <c r="G104" s="236"/>
      <c r="H104" s="240">
        <v>28.68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162</v>
      </c>
      <c r="AU104" s="246" t="s">
        <v>85</v>
      </c>
      <c r="AV104" s="13" t="s">
        <v>85</v>
      </c>
      <c r="AW104" s="13" t="s">
        <v>37</v>
      </c>
      <c r="AX104" s="13" t="s">
        <v>76</v>
      </c>
      <c r="AY104" s="246" t="s">
        <v>151</v>
      </c>
    </row>
    <row r="105" s="13" customFormat="1">
      <c r="A105" s="13"/>
      <c r="B105" s="235"/>
      <c r="C105" s="236"/>
      <c r="D105" s="237" t="s">
        <v>162</v>
      </c>
      <c r="E105" s="238" t="s">
        <v>19</v>
      </c>
      <c r="F105" s="239" t="s">
        <v>1098</v>
      </c>
      <c r="G105" s="236"/>
      <c r="H105" s="240">
        <v>40.524999999999999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162</v>
      </c>
      <c r="AU105" s="246" t="s">
        <v>85</v>
      </c>
      <c r="AV105" s="13" t="s">
        <v>85</v>
      </c>
      <c r="AW105" s="13" t="s">
        <v>37</v>
      </c>
      <c r="AX105" s="13" t="s">
        <v>76</v>
      </c>
      <c r="AY105" s="246" t="s">
        <v>151</v>
      </c>
    </row>
    <row r="106" s="13" customFormat="1">
      <c r="A106" s="13"/>
      <c r="B106" s="235"/>
      <c r="C106" s="236"/>
      <c r="D106" s="237" t="s">
        <v>162</v>
      </c>
      <c r="E106" s="238" t="s">
        <v>19</v>
      </c>
      <c r="F106" s="239" t="s">
        <v>1099</v>
      </c>
      <c r="G106" s="236"/>
      <c r="H106" s="240">
        <v>16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162</v>
      </c>
      <c r="AU106" s="246" t="s">
        <v>85</v>
      </c>
      <c r="AV106" s="13" t="s">
        <v>85</v>
      </c>
      <c r="AW106" s="13" t="s">
        <v>37</v>
      </c>
      <c r="AX106" s="13" t="s">
        <v>76</v>
      </c>
      <c r="AY106" s="246" t="s">
        <v>151</v>
      </c>
    </row>
    <row r="107" s="13" customFormat="1">
      <c r="A107" s="13"/>
      <c r="B107" s="235"/>
      <c r="C107" s="236"/>
      <c r="D107" s="237" t="s">
        <v>162</v>
      </c>
      <c r="E107" s="238" t="s">
        <v>19</v>
      </c>
      <c r="F107" s="239" t="s">
        <v>1100</v>
      </c>
      <c r="G107" s="236"/>
      <c r="H107" s="240">
        <v>2.2029999999999998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162</v>
      </c>
      <c r="AU107" s="246" t="s">
        <v>85</v>
      </c>
      <c r="AV107" s="13" t="s">
        <v>85</v>
      </c>
      <c r="AW107" s="13" t="s">
        <v>37</v>
      </c>
      <c r="AX107" s="13" t="s">
        <v>76</v>
      </c>
      <c r="AY107" s="246" t="s">
        <v>151</v>
      </c>
    </row>
    <row r="108" s="14" customFormat="1">
      <c r="A108" s="14"/>
      <c r="B108" s="247"/>
      <c r="C108" s="248"/>
      <c r="D108" s="237" t="s">
        <v>162</v>
      </c>
      <c r="E108" s="249" t="s">
        <v>19</v>
      </c>
      <c r="F108" s="250" t="s">
        <v>176</v>
      </c>
      <c r="G108" s="248"/>
      <c r="H108" s="251">
        <v>345.13299999999998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7" t="s">
        <v>162</v>
      </c>
      <c r="AU108" s="257" t="s">
        <v>85</v>
      </c>
      <c r="AV108" s="14" t="s">
        <v>158</v>
      </c>
      <c r="AW108" s="14" t="s">
        <v>37</v>
      </c>
      <c r="AX108" s="14" t="s">
        <v>83</v>
      </c>
      <c r="AY108" s="257" t="s">
        <v>151</v>
      </c>
    </row>
    <row r="109" s="2" customFormat="1" ht="16.5" customHeight="1">
      <c r="A109" s="41"/>
      <c r="B109" s="42"/>
      <c r="C109" s="217" t="s">
        <v>85</v>
      </c>
      <c r="D109" s="217" t="s">
        <v>153</v>
      </c>
      <c r="E109" s="218" t="s">
        <v>1101</v>
      </c>
      <c r="F109" s="219" t="s">
        <v>1102</v>
      </c>
      <c r="G109" s="220" t="s">
        <v>193</v>
      </c>
      <c r="H109" s="221">
        <v>54.225000000000001</v>
      </c>
      <c r="I109" s="222"/>
      <c r="J109" s="223">
        <f>ROUND(I109*H109,2)</f>
        <v>0</v>
      </c>
      <c r="K109" s="219" t="s">
        <v>19</v>
      </c>
      <c r="L109" s="47"/>
      <c r="M109" s="224" t="s">
        <v>19</v>
      </c>
      <c r="N109" s="225" t="s">
        <v>47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158</v>
      </c>
      <c r="AT109" s="228" t="s">
        <v>153</v>
      </c>
      <c r="AU109" s="228" t="s">
        <v>85</v>
      </c>
      <c r="AY109" s="20" t="s">
        <v>151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0" t="s">
        <v>83</v>
      </c>
      <c r="BK109" s="229">
        <f>ROUND(I109*H109,2)</f>
        <v>0</v>
      </c>
      <c r="BL109" s="20" t="s">
        <v>158</v>
      </c>
      <c r="BM109" s="228" t="s">
        <v>1103</v>
      </c>
    </row>
    <row r="110" s="13" customFormat="1">
      <c r="A110" s="13"/>
      <c r="B110" s="235"/>
      <c r="C110" s="236"/>
      <c r="D110" s="237" t="s">
        <v>162</v>
      </c>
      <c r="E110" s="238" t="s">
        <v>19</v>
      </c>
      <c r="F110" s="239" t="s">
        <v>1104</v>
      </c>
      <c r="G110" s="236"/>
      <c r="H110" s="240">
        <v>32.25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162</v>
      </c>
      <c r="AU110" s="246" t="s">
        <v>85</v>
      </c>
      <c r="AV110" s="13" t="s">
        <v>85</v>
      </c>
      <c r="AW110" s="13" t="s">
        <v>37</v>
      </c>
      <c r="AX110" s="13" t="s">
        <v>76</v>
      </c>
      <c r="AY110" s="246" t="s">
        <v>151</v>
      </c>
    </row>
    <row r="111" s="15" customFormat="1">
      <c r="A111" s="15"/>
      <c r="B111" s="258"/>
      <c r="C111" s="259"/>
      <c r="D111" s="237" t="s">
        <v>162</v>
      </c>
      <c r="E111" s="260" t="s">
        <v>19</v>
      </c>
      <c r="F111" s="261" t="s">
        <v>1105</v>
      </c>
      <c r="G111" s="259"/>
      <c r="H111" s="260" t="s">
        <v>19</v>
      </c>
      <c r="I111" s="262"/>
      <c r="J111" s="259"/>
      <c r="K111" s="259"/>
      <c r="L111" s="263"/>
      <c r="M111" s="264"/>
      <c r="N111" s="265"/>
      <c r="O111" s="265"/>
      <c r="P111" s="265"/>
      <c r="Q111" s="265"/>
      <c r="R111" s="265"/>
      <c r="S111" s="265"/>
      <c r="T111" s="26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7" t="s">
        <v>162</v>
      </c>
      <c r="AU111" s="267" t="s">
        <v>85</v>
      </c>
      <c r="AV111" s="15" t="s">
        <v>83</v>
      </c>
      <c r="AW111" s="15" t="s">
        <v>37</v>
      </c>
      <c r="AX111" s="15" t="s">
        <v>76</v>
      </c>
      <c r="AY111" s="267" t="s">
        <v>151</v>
      </c>
    </row>
    <row r="112" s="13" customFormat="1">
      <c r="A112" s="13"/>
      <c r="B112" s="235"/>
      <c r="C112" s="236"/>
      <c r="D112" s="237" t="s">
        <v>162</v>
      </c>
      <c r="E112" s="238" t="s">
        <v>19</v>
      </c>
      <c r="F112" s="239" t="s">
        <v>1106</v>
      </c>
      <c r="G112" s="236"/>
      <c r="H112" s="240">
        <v>1.5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162</v>
      </c>
      <c r="AU112" s="246" t="s">
        <v>85</v>
      </c>
      <c r="AV112" s="13" t="s">
        <v>85</v>
      </c>
      <c r="AW112" s="13" t="s">
        <v>37</v>
      </c>
      <c r="AX112" s="13" t="s">
        <v>76</v>
      </c>
      <c r="AY112" s="246" t="s">
        <v>151</v>
      </c>
    </row>
    <row r="113" s="15" customFormat="1">
      <c r="A113" s="15"/>
      <c r="B113" s="258"/>
      <c r="C113" s="259"/>
      <c r="D113" s="237" t="s">
        <v>162</v>
      </c>
      <c r="E113" s="260" t="s">
        <v>19</v>
      </c>
      <c r="F113" s="261" t="s">
        <v>1107</v>
      </c>
      <c r="G113" s="259"/>
      <c r="H113" s="260" t="s">
        <v>19</v>
      </c>
      <c r="I113" s="262"/>
      <c r="J113" s="259"/>
      <c r="K113" s="259"/>
      <c r="L113" s="263"/>
      <c r="M113" s="264"/>
      <c r="N113" s="265"/>
      <c r="O113" s="265"/>
      <c r="P113" s="265"/>
      <c r="Q113" s="265"/>
      <c r="R113" s="265"/>
      <c r="S113" s="265"/>
      <c r="T113" s="26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7" t="s">
        <v>162</v>
      </c>
      <c r="AU113" s="267" t="s">
        <v>85</v>
      </c>
      <c r="AV113" s="15" t="s">
        <v>83</v>
      </c>
      <c r="AW113" s="15" t="s">
        <v>37</v>
      </c>
      <c r="AX113" s="15" t="s">
        <v>76</v>
      </c>
      <c r="AY113" s="267" t="s">
        <v>151</v>
      </c>
    </row>
    <row r="114" s="13" customFormat="1">
      <c r="A114" s="13"/>
      <c r="B114" s="235"/>
      <c r="C114" s="236"/>
      <c r="D114" s="237" t="s">
        <v>162</v>
      </c>
      <c r="E114" s="238" t="s">
        <v>19</v>
      </c>
      <c r="F114" s="239" t="s">
        <v>1108</v>
      </c>
      <c r="G114" s="236"/>
      <c r="H114" s="240">
        <v>9.2699999999999996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162</v>
      </c>
      <c r="AU114" s="246" t="s">
        <v>85</v>
      </c>
      <c r="AV114" s="13" t="s">
        <v>85</v>
      </c>
      <c r="AW114" s="13" t="s">
        <v>37</v>
      </c>
      <c r="AX114" s="13" t="s">
        <v>76</v>
      </c>
      <c r="AY114" s="246" t="s">
        <v>151</v>
      </c>
    </row>
    <row r="115" s="15" customFormat="1">
      <c r="A115" s="15"/>
      <c r="B115" s="258"/>
      <c r="C115" s="259"/>
      <c r="D115" s="237" t="s">
        <v>162</v>
      </c>
      <c r="E115" s="260" t="s">
        <v>19</v>
      </c>
      <c r="F115" s="261" t="s">
        <v>1109</v>
      </c>
      <c r="G115" s="259"/>
      <c r="H115" s="260" t="s">
        <v>19</v>
      </c>
      <c r="I115" s="262"/>
      <c r="J115" s="259"/>
      <c r="K115" s="259"/>
      <c r="L115" s="263"/>
      <c r="M115" s="264"/>
      <c r="N115" s="265"/>
      <c r="O115" s="265"/>
      <c r="P115" s="265"/>
      <c r="Q115" s="265"/>
      <c r="R115" s="265"/>
      <c r="S115" s="265"/>
      <c r="T115" s="26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7" t="s">
        <v>162</v>
      </c>
      <c r="AU115" s="267" t="s">
        <v>85</v>
      </c>
      <c r="AV115" s="15" t="s">
        <v>83</v>
      </c>
      <c r="AW115" s="15" t="s">
        <v>37</v>
      </c>
      <c r="AX115" s="15" t="s">
        <v>76</v>
      </c>
      <c r="AY115" s="267" t="s">
        <v>151</v>
      </c>
    </row>
    <row r="116" s="13" customFormat="1">
      <c r="A116" s="13"/>
      <c r="B116" s="235"/>
      <c r="C116" s="236"/>
      <c r="D116" s="237" t="s">
        <v>162</v>
      </c>
      <c r="E116" s="238" t="s">
        <v>19</v>
      </c>
      <c r="F116" s="239" t="s">
        <v>1110</v>
      </c>
      <c r="G116" s="236"/>
      <c r="H116" s="240">
        <v>2.2050000000000001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162</v>
      </c>
      <c r="AU116" s="246" t="s">
        <v>85</v>
      </c>
      <c r="AV116" s="13" t="s">
        <v>85</v>
      </c>
      <c r="AW116" s="13" t="s">
        <v>37</v>
      </c>
      <c r="AX116" s="13" t="s">
        <v>76</v>
      </c>
      <c r="AY116" s="246" t="s">
        <v>151</v>
      </c>
    </row>
    <row r="117" s="13" customFormat="1">
      <c r="A117" s="13"/>
      <c r="B117" s="235"/>
      <c r="C117" s="236"/>
      <c r="D117" s="237" t="s">
        <v>162</v>
      </c>
      <c r="E117" s="238" t="s">
        <v>19</v>
      </c>
      <c r="F117" s="239" t="s">
        <v>1111</v>
      </c>
      <c r="G117" s="236"/>
      <c r="H117" s="240">
        <v>9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162</v>
      </c>
      <c r="AU117" s="246" t="s">
        <v>85</v>
      </c>
      <c r="AV117" s="13" t="s">
        <v>85</v>
      </c>
      <c r="AW117" s="13" t="s">
        <v>37</v>
      </c>
      <c r="AX117" s="13" t="s">
        <v>76</v>
      </c>
      <c r="AY117" s="246" t="s">
        <v>151</v>
      </c>
    </row>
    <row r="118" s="15" customFormat="1">
      <c r="A118" s="15"/>
      <c r="B118" s="258"/>
      <c r="C118" s="259"/>
      <c r="D118" s="237" t="s">
        <v>162</v>
      </c>
      <c r="E118" s="260" t="s">
        <v>19</v>
      </c>
      <c r="F118" s="261" t="s">
        <v>206</v>
      </c>
      <c r="G118" s="259"/>
      <c r="H118" s="260" t="s">
        <v>19</v>
      </c>
      <c r="I118" s="262"/>
      <c r="J118" s="259"/>
      <c r="K118" s="259"/>
      <c r="L118" s="263"/>
      <c r="M118" s="264"/>
      <c r="N118" s="265"/>
      <c r="O118" s="265"/>
      <c r="P118" s="265"/>
      <c r="Q118" s="265"/>
      <c r="R118" s="265"/>
      <c r="S118" s="265"/>
      <c r="T118" s="26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7" t="s">
        <v>162</v>
      </c>
      <c r="AU118" s="267" t="s">
        <v>85</v>
      </c>
      <c r="AV118" s="15" t="s">
        <v>83</v>
      </c>
      <c r="AW118" s="15" t="s">
        <v>37</v>
      </c>
      <c r="AX118" s="15" t="s">
        <v>76</v>
      </c>
      <c r="AY118" s="267" t="s">
        <v>151</v>
      </c>
    </row>
    <row r="119" s="14" customFormat="1">
      <c r="A119" s="14"/>
      <c r="B119" s="247"/>
      <c r="C119" s="248"/>
      <c r="D119" s="237" t="s">
        <v>162</v>
      </c>
      <c r="E119" s="249" t="s">
        <v>19</v>
      </c>
      <c r="F119" s="250" t="s">
        <v>176</v>
      </c>
      <c r="G119" s="248"/>
      <c r="H119" s="251">
        <v>54.224999999999994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162</v>
      </c>
      <c r="AU119" s="257" t="s">
        <v>85</v>
      </c>
      <c r="AV119" s="14" t="s">
        <v>158</v>
      </c>
      <c r="AW119" s="14" t="s">
        <v>37</v>
      </c>
      <c r="AX119" s="14" t="s">
        <v>83</v>
      </c>
      <c r="AY119" s="257" t="s">
        <v>151</v>
      </c>
    </row>
    <row r="120" s="12" customFormat="1" ht="22.8" customHeight="1">
      <c r="A120" s="12"/>
      <c r="B120" s="201"/>
      <c r="C120" s="202"/>
      <c r="D120" s="203" t="s">
        <v>75</v>
      </c>
      <c r="E120" s="215" t="s">
        <v>247</v>
      </c>
      <c r="F120" s="215" t="s">
        <v>1112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SUM(P121:P202)</f>
        <v>0</v>
      </c>
      <c r="Q120" s="209"/>
      <c r="R120" s="210">
        <f>SUM(R121:R202)</f>
        <v>0.00792525</v>
      </c>
      <c r="S120" s="209"/>
      <c r="T120" s="211">
        <f>SUM(T121:T202)</f>
        <v>264.88814500000001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83</v>
      </c>
      <c r="AT120" s="213" t="s">
        <v>75</v>
      </c>
      <c r="AU120" s="213" t="s">
        <v>83</v>
      </c>
      <c r="AY120" s="212" t="s">
        <v>151</v>
      </c>
      <c r="BK120" s="214">
        <f>SUM(BK121:BK202)</f>
        <v>0</v>
      </c>
    </row>
    <row r="121" s="2" customFormat="1" ht="37.8" customHeight="1">
      <c r="A121" s="41"/>
      <c r="B121" s="42"/>
      <c r="C121" s="217" t="s">
        <v>94</v>
      </c>
      <c r="D121" s="217" t="s">
        <v>153</v>
      </c>
      <c r="E121" s="218" t="s">
        <v>1113</v>
      </c>
      <c r="F121" s="219" t="s">
        <v>1114</v>
      </c>
      <c r="G121" s="220" t="s">
        <v>193</v>
      </c>
      <c r="H121" s="221">
        <v>3.5</v>
      </c>
      <c r="I121" s="222"/>
      <c r="J121" s="223">
        <f>ROUND(I121*H121,2)</f>
        <v>0</v>
      </c>
      <c r="K121" s="219" t="s">
        <v>157</v>
      </c>
      <c r="L121" s="47"/>
      <c r="M121" s="224" t="s">
        <v>19</v>
      </c>
      <c r="N121" s="225" t="s">
        <v>47</v>
      </c>
      <c r="O121" s="87"/>
      <c r="P121" s="226">
        <f>O121*H121</f>
        <v>0</v>
      </c>
      <c r="Q121" s="226">
        <v>0</v>
      </c>
      <c r="R121" s="226">
        <f>Q121*H121</f>
        <v>0</v>
      </c>
      <c r="S121" s="226">
        <v>0.255</v>
      </c>
      <c r="T121" s="227">
        <f>S121*H121</f>
        <v>0.89250000000000007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158</v>
      </c>
      <c r="AT121" s="228" t="s">
        <v>153</v>
      </c>
      <c r="AU121" s="228" t="s">
        <v>85</v>
      </c>
      <c r="AY121" s="20" t="s">
        <v>151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0" t="s">
        <v>83</v>
      </c>
      <c r="BK121" s="229">
        <f>ROUND(I121*H121,2)</f>
        <v>0</v>
      </c>
      <c r="BL121" s="20" t="s">
        <v>158</v>
      </c>
      <c r="BM121" s="228" t="s">
        <v>1115</v>
      </c>
    </row>
    <row r="122" s="2" customFormat="1">
      <c r="A122" s="41"/>
      <c r="B122" s="42"/>
      <c r="C122" s="43"/>
      <c r="D122" s="230" t="s">
        <v>160</v>
      </c>
      <c r="E122" s="43"/>
      <c r="F122" s="231" t="s">
        <v>1116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160</v>
      </c>
      <c r="AU122" s="20" t="s">
        <v>85</v>
      </c>
    </row>
    <row r="123" s="13" customFormat="1">
      <c r="A123" s="13"/>
      <c r="B123" s="235"/>
      <c r="C123" s="236"/>
      <c r="D123" s="237" t="s">
        <v>162</v>
      </c>
      <c r="E123" s="238" t="s">
        <v>19</v>
      </c>
      <c r="F123" s="239" t="s">
        <v>1117</v>
      </c>
      <c r="G123" s="236"/>
      <c r="H123" s="240">
        <v>3.5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162</v>
      </c>
      <c r="AU123" s="246" t="s">
        <v>85</v>
      </c>
      <c r="AV123" s="13" t="s">
        <v>85</v>
      </c>
      <c r="AW123" s="13" t="s">
        <v>37</v>
      </c>
      <c r="AX123" s="13" t="s">
        <v>83</v>
      </c>
      <c r="AY123" s="246" t="s">
        <v>151</v>
      </c>
    </row>
    <row r="124" s="2" customFormat="1" ht="37.8" customHeight="1">
      <c r="A124" s="41"/>
      <c r="B124" s="42"/>
      <c r="C124" s="217" t="s">
        <v>158</v>
      </c>
      <c r="D124" s="217" t="s">
        <v>153</v>
      </c>
      <c r="E124" s="218" t="s">
        <v>1118</v>
      </c>
      <c r="F124" s="219" t="s">
        <v>1119</v>
      </c>
      <c r="G124" s="220" t="s">
        <v>193</v>
      </c>
      <c r="H124" s="221">
        <v>20.07</v>
      </c>
      <c r="I124" s="222"/>
      <c r="J124" s="223">
        <f>ROUND(I124*H124,2)</f>
        <v>0</v>
      </c>
      <c r="K124" s="219" t="s">
        <v>157</v>
      </c>
      <c r="L124" s="47"/>
      <c r="M124" s="224" t="s">
        <v>19</v>
      </c>
      <c r="N124" s="225" t="s">
        <v>47</v>
      </c>
      <c r="O124" s="87"/>
      <c r="P124" s="226">
        <f>O124*H124</f>
        <v>0</v>
      </c>
      <c r="Q124" s="226">
        <v>0</v>
      </c>
      <c r="R124" s="226">
        <f>Q124*H124</f>
        <v>0</v>
      </c>
      <c r="S124" s="226">
        <v>0.26000000000000001</v>
      </c>
      <c r="T124" s="227">
        <f>S124*H124</f>
        <v>5.2182000000000004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158</v>
      </c>
      <c r="AT124" s="228" t="s">
        <v>153</v>
      </c>
      <c r="AU124" s="228" t="s">
        <v>85</v>
      </c>
      <c r="AY124" s="20" t="s">
        <v>151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0" t="s">
        <v>83</v>
      </c>
      <c r="BK124" s="229">
        <f>ROUND(I124*H124,2)</f>
        <v>0</v>
      </c>
      <c r="BL124" s="20" t="s">
        <v>158</v>
      </c>
      <c r="BM124" s="228" t="s">
        <v>1120</v>
      </c>
    </row>
    <row r="125" s="2" customFormat="1">
      <c r="A125" s="41"/>
      <c r="B125" s="42"/>
      <c r="C125" s="43"/>
      <c r="D125" s="230" t="s">
        <v>160</v>
      </c>
      <c r="E125" s="43"/>
      <c r="F125" s="231" t="s">
        <v>1121</v>
      </c>
      <c r="G125" s="43"/>
      <c r="H125" s="43"/>
      <c r="I125" s="232"/>
      <c r="J125" s="43"/>
      <c r="K125" s="43"/>
      <c r="L125" s="47"/>
      <c r="M125" s="233"/>
      <c r="N125" s="23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160</v>
      </c>
      <c r="AU125" s="20" t="s">
        <v>85</v>
      </c>
    </row>
    <row r="126" s="13" customFormat="1">
      <c r="A126" s="13"/>
      <c r="B126" s="235"/>
      <c r="C126" s="236"/>
      <c r="D126" s="237" t="s">
        <v>162</v>
      </c>
      <c r="E126" s="238" t="s">
        <v>19</v>
      </c>
      <c r="F126" s="239" t="s">
        <v>1122</v>
      </c>
      <c r="G126" s="236"/>
      <c r="H126" s="240">
        <v>10.27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162</v>
      </c>
      <c r="AU126" s="246" t="s">
        <v>85</v>
      </c>
      <c r="AV126" s="13" t="s">
        <v>85</v>
      </c>
      <c r="AW126" s="13" t="s">
        <v>37</v>
      </c>
      <c r="AX126" s="13" t="s">
        <v>76</v>
      </c>
      <c r="AY126" s="246" t="s">
        <v>151</v>
      </c>
    </row>
    <row r="127" s="13" customFormat="1">
      <c r="A127" s="13"/>
      <c r="B127" s="235"/>
      <c r="C127" s="236"/>
      <c r="D127" s="237" t="s">
        <v>162</v>
      </c>
      <c r="E127" s="238" t="s">
        <v>19</v>
      </c>
      <c r="F127" s="239" t="s">
        <v>1123</v>
      </c>
      <c r="G127" s="236"/>
      <c r="H127" s="240">
        <v>7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162</v>
      </c>
      <c r="AU127" s="246" t="s">
        <v>85</v>
      </c>
      <c r="AV127" s="13" t="s">
        <v>85</v>
      </c>
      <c r="AW127" s="13" t="s">
        <v>37</v>
      </c>
      <c r="AX127" s="13" t="s">
        <v>76</v>
      </c>
      <c r="AY127" s="246" t="s">
        <v>151</v>
      </c>
    </row>
    <row r="128" s="15" customFormat="1">
      <c r="A128" s="15"/>
      <c r="B128" s="258"/>
      <c r="C128" s="259"/>
      <c r="D128" s="237" t="s">
        <v>162</v>
      </c>
      <c r="E128" s="260" t="s">
        <v>19</v>
      </c>
      <c r="F128" s="261" t="s">
        <v>206</v>
      </c>
      <c r="G128" s="259"/>
      <c r="H128" s="260" t="s">
        <v>19</v>
      </c>
      <c r="I128" s="262"/>
      <c r="J128" s="259"/>
      <c r="K128" s="259"/>
      <c r="L128" s="263"/>
      <c r="M128" s="264"/>
      <c r="N128" s="265"/>
      <c r="O128" s="265"/>
      <c r="P128" s="265"/>
      <c r="Q128" s="265"/>
      <c r="R128" s="265"/>
      <c r="S128" s="265"/>
      <c r="T128" s="26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7" t="s">
        <v>162</v>
      </c>
      <c r="AU128" s="267" t="s">
        <v>85</v>
      </c>
      <c r="AV128" s="15" t="s">
        <v>83</v>
      </c>
      <c r="AW128" s="15" t="s">
        <v>37</v>
      </c>
      <c r="AX128" s="15" t="s">
        <v>76</v>
      </c>
      <c r="AY128" s="267" t="s">
        <v>151</v>
      </c>
    </row>
    <row r="129" s="13" customFormat="1">
      <c r="A129" s="13"/>
      <c r="B129" s="235"/>
      <c r="C129" s="236"/>
      <c r="D129" s="237" t="s">
        <v>162</v>
      </c>
      <c r="E129" s="238" t="s">
        <v>19</v>
      </c>
      <c r="F129" s="239" t="s">
        <v>1124</v>
      </c>
      <c r="G129" s="236"/>
      <c r="H129" s="240">
        <v>2.7999999999999998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162</v>
      </c>
      <c r="AU129" s="246" t="s">
        <v>85</v>
      </c>
      <c r="AV129" s="13" t="s">
        <v>85</v>
      </c>
      <c r="AW129" s="13" t="s">
        <v>37</v>
      </c>
      <c r="AX129" s="13" t="s">
        <v>76</v>
      </c>
      <c r="AY129" s="246" t="s">
        <v>151</v>
      </c>
    </row>
    <row r="130" s="14" customFormat="1">
      <c r="A130" s="14"/>
      <c r="B130" s="247"/>
      <c r="C130" s="248"/>
      <c r="D130" s="237" t="s">
        <v>162</v>
      </c>
      <c r="E130" s="249" t="s">
        <v>19</v>
      </c>
      <c r="F130" s="250" t="s">
        <v>176</v>
      </c>
      <c r="G130" s="248"/>
      <c r="H130" s="251">
        <v>20.07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162</v>
      </c>
      <c r="AU130" s="257" t="s">
        <v>85</v>
      </c>
      <c r="AV130" s="14" t="s">
        <v>158</v>
      </c>
      <c r="AW130" s="14" t="s">
        <v>37</v>
      </c>
      <c r="AX130" s="14" t="s">
        <v>83</v>
      </c>
      <c r="AY130" s="257" t="s">
        <v>151</v>
      </c>
    </row>
    <row r="131" s="2" customFormat="1" ht="44.25" customHeight="1">
      <c r="A131" s="41"/>
      <c r="B131" s="42"/>
      <c r="C131" s="217" t="s">
        <v>182</v>
      </c>
      <c r="D131" s="217" t="s">
        <v>153</v>
      </c>
      <c r="E131" s="218" t="s">
        <v>1125</v>
      </c>
      <c r="F131" s="219" t="s">
        <v>1126</v>
      </c>
      <c r="G131" s="220" t="s">
        <v>193</v>
      </c>
      <c r="H131" s="221">
        <v>25.274999999999999</v>
      </c>
      <c r="I131" s="222"/>
      <c r="J131" s="223">
        <f>ROUND(I131*H131,2)</f>
        <v>0</v>
      </c>
      <c r="K131" s="219" t="s">
        <v>157</v>
      </c>
      <c r="L131" s="47"/>
      <c r="M131" s="224" t="s">
        <v>19</v>
      </c>
      <c r="N131" s="225" t="s">
        <v>47</v>
      </c>
      <c r="O131" s="87"/>
      <c r="P131" s="226">
        <f>O131*H131</f>
        <v>0</v>
      </c>
      <c r="Q131" s="226">
        <v>0</v>
      </c>
      <c r="R131" s="226">
        <f>Q131*H131</f>
        <v>0</v>
      </c>
      <c r="S131" s="226">
        <v>0.255</v>
      </c>
      <c r="T131" s="227">
        <f>S131*H131</f>
        <v>6.445125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158</v>
      </c>
      <c r="AT131" s="228" t="s">
        <v>153</v>
      </c>
      <c r="AU131" s="228" t="s">
        <v>85</v>
      </c>
      <c r="AY131" s="20" t="s">
        <v>151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0" t="s">
        <v>83</v>
      </c>
      <c r="BK131" s="229">
        <f>ROUND(I131*H131,2)</f>
        <v>0</v>
      </c>
      <c r="BL131" s="20" t="s">
        <v>158</v>
      </c>
      <c r="BM131" s="228" t="s">
        <v>1127</v>
      </c>
    </row>
    <row r="132" s="2" customFormat="1">
      <c r="A132" s="41"/>
      <c r="B132" s="42"/>
      <c r="C132" s="43"/>
      <c r="D132" s="230" t="s">
        <v>160</v>
      </c>
      <c r="E132" s="43"/>
      <c r="F132" s="231" t="s">
        <v>1128</v>
      </c>
      <c r="G132" s="43"/>
      <c r="H132" s="43"/>
      <c r="I132" s="232"/>
      <c r="J132" s="43"/>
      <c r="K132" s="43"/>
      <c r="L132" s="47"/>
      <c r="M132" s="233"/>
      <c r="N132" s="23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160</v>
      </c>
      <c r="AU132" s="20" t="s">
        <v>85</v>
      </c>
    </row>
    <row r="133" s="13" customFormat="1">
      <c r="A133" s="13"/>
      <c r="B133" s="235"/>
      <c r="C133" s="236"/>
      <c r="D133" s="237" t="s">
        <v>162</v>
      </c>
      <c r="E133" s="238" t="s">
        <v>19</v>
      </c>
      <c r="F133" s="239" t="s">
        <v>1129</v>
      </c>
      <c r="G133" s="236"/>
      <c r="H133" s="240">
        <v>2.2749999999999999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162</v>
      </c>
      <c r="AU133" s="246" t="s">
        <v>85</v>
      </c>
      <c r="AV133" s="13" t="s">
        <v>85</v>
      </c>
      <c r="AW133" s="13" t="s">
        <v>37</v>
      </c>
      <c r="AX133" s="13" t="s">
        <v>76</v>
      </c>
      <c r="AY133" s="246" t="s">
        <v>151</v>
      </c>
    </row>
    <row r="134" s="13" customFormat="1">
      <c r="A134" s="13"/>
      <c r="B134" s="235"/>
      <c r="C134" s="236"/>
      <c r="D134" s="237" t="s">
        <v>162</v>
      </c>
      <c r="E134" s="238" t="s">
        <v>19</v>
      </c>
      <c r="F134" s="239" t="s">
        <v>1130</v>
      </c>
      <c r="G134" s="236"/>
      <c r="H134" s="240">
        <v>14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162</v>
      </c>
      <c r="AU134" s="246" t="s">
        <v>85</v>
      </c>
      <c r="AV134" s="13" t="s">
        <v>85</v>
      </c>
      <c r="AW134" s="13" t="s">
        <v>37</v>
      </c>
      <c r="AX134" s="13" t="s">
        <v>76</v>
      </c>
      <c r="AY134" s="246" t="s">
        <v>151</v>
      </c>
    </row>
    <row r="135" s="13" customFormat="1">
      <c r="A135" s="13"/>
      <c r="B135" s="235"/>
      <c r="C135" s="236"/>
      <c r="D135" s="237" t="s">
        <v>162</v>
      </c>
      <c r="E135" s="238" t="s">
        <v>19</v>
      </c>
      <c r="F135" s="239" t="s">
        <v>1131</v>
      </c>
      <c r="G135" s="236"/>
      <c r="H135" s="240">
        <v>9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162</v>
      </c>
      <c r="AU135" s="246" t="s">
        <v>85</v>
      </c>
      <c r="AV135" s="13" t="s">
        <v>85</v>
      </c>
      <c r="AW135" s="13" t="s">
        <v>37</v>
      </c>
      <c r="AX135" s="13" t="s">
        <v>76</v>
      </c>
      <c r="AY135" s="246" t="s">
        <v>151</v>
      </c>
    </row>
    <row r="136" s="14" customFormat="1">
      <c r="A136" s="14"/>
      <c r="B136" s="247"/>
      <c r="C136" s="248"/>
      <c r="D136" s="237" t="s">
        <v>162</v>
      </c>
      <c r="E136" s="249" t="s">
        <v>19</v>
      </c>
      <c r="F136" s="250" t="s">
        <v>176</v>
      </c>
      <c r="G136" s="248"/>
      <c r="H136" s="251">
        <v>25.274999999999999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162</v>
      </c>
      <c r="AU136" s="257" t="s">
        <v>85</v>
      </c>
      <c r="AV136" s="14" t="s">
        <v>158</v>
      </c>
      <c r="AW136" s="14" t="s">
        <v>37</v>
      </c>
      <c r="AX136" s="14" t="s">
        <v>83</v>
      </c>
      <c r="AY136" s="257" t="s">
        <v>151</v>
      </c>
    </row>
    <row r="137" s="2" customFormat="1" ht="37.8" customHeight="1">
      <c r="A137" s="41"/>
      <c r="B137" s="42"/>
      <c r="C137" s="217" t="s">
        <v>190</v>
      </c>
      <c r="D137" s="217" t="s">
        <v>153</v>
      </c>
      <c r="E137" s="218" t="s">
        <v>1132</v>
      </c>
      <c r="F137" s="219" t="s">
        <v>1133</v>
      </c>
      <c r="G137" s="220" t="s">
        <v>193</v>
      </c>
      <c r="H137" s="221">
        <v>76.5</v>
      </c>
      <c r="I137" s="222"/>
      <c r="J137" s="223">
        <f>ROUND(I137*H137,2)</f>
        <v>0</v>
      </c>
      <c r="K137" s="219" t="s">
        <v>157</v>
      </c>
      <c r="L137" s="47"/>
      <c r="M137" s="224" t="s">
        <v>19</v>
      </c>
      <c r="N137" s="225" t="s">
        <v>47</v>
      </c>
      <c r="O137" s="87"/>
      <c r="P137" s="226">
        <f>O137*H137</f>
        <v>0</v>
      </c>
      <c r="Q137" s="226">
        <v>0</v>
      </c>
      <c r="R137" s="226">
        <f>Q137*H137</f>
        <v>0</v>
      </c>
      <c r="S137" s="226">
        <v>0.26000000000000001</v>
      </c>
      <c r="T137" s="227">
        <f>S137*H137</f>
        <v>19.890000000000001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158</v>
      </c>
      <c r="AT137" s="228" t="s">
        <v>153</v>
      </c>
      <c r="AU137" s="228" t="s">
        <v>85</v>
      </c>
      <c r="AY137" s="20" t="s">
        <v>151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0" t="s">
        <v>83</v>
      </c>
      <c r="BK137" s="229">
        <f>ROUND(I137*H137,2)</f>
        <v>0</v>
      </c>
      <c r="BL137" s="20" t="s">
        <v>158</v>
      </c>
      <c r="BM137" s="228" t="s">
        <v>1134</v>
      </c>
    </row>
    <row r="138" s="2" customFormat="1">
      <c r="A138" s="41"/>
      <c r="B138" s="42"/>
      <c r="C138" s="43"/>
      <c r="D138" s="230" t="s">
        <v>160</v>
      </c>
      <c r="E138" s="43"/>
      <c r="F138" s="231" t="s">
        <v>1135</v>
      </c>
      <c r="G138" s="43"/>
      <c r="H138" s="43"/>
      <c r="I138" s="232"/>
      <c r="J138" s="43"/>
      <c r="K138" s="43"/>
      <c r="L138" s="47"/>
      <c r="M138" s="233"/>
      <c r="N138" s="23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160</v>
      </c>
      <c r="AU138" s="20" t="s">
        <v>85</v>
      </c>
    </row>
    <row r="139" s="13" customFormat="1">
      <c r="A139" s="13"/>
      <c r="B139" s="235"/>
      <c r="C139" s="236"/>
      <c r="D139" s="237" t="s">
        <v>162</v>
      </c>
      <c r="E139" s="238" t="s">
        <v>19</v>
      </c>
      <c r="F139" s="239" t="s">
        <v>1136</v>
      </c>
      <c r="G139" s="236"/>
      <c r="H139" s="240">
        <v>76.5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162</v>
      </c>
      <c r="AU139" s="246" t="s">
        <v>85</v>
      </c>
      <c r="AV139" s="13" t="s">
        <v>85</v>
      </c>
      <c r="AW139" s="13" t="s">
        <v>37</v>
      </c>
      <c r="AX139" s="13" t="s">
        <v>83</v>
      </c>
      <c r="AY139" s="246" t="s">
        <v>151</v>
      </c>
    </row>
    <row r="140" s="2" customFormat="1" ht="37.8" customHeight="1">
      <c r="A140" s="41"/>
      <c r="B140" s="42"/>
      <c r="C140" s="217" t="s">
        <v>197</v>
      </c>
      <c r="D140" s="217" t="s">
        <v>153</v>
      </c>
      <c r="E140" s="218" t="s">
        <v>1137</v>
      </c>
      <c r="F140" s="219" t="s">
        <v>1138</v>
      </c>
      <c r="G140" s="220" t="s">
        <v>193</v>
      </c>
      <c r="H140" s="221">
        <v>6.4500000000000002</v>
      </c>
      <c r="I140" s="222"/>
      <c r="J140" s="223">
        <f>ROUND(I140*H140,2)</f>
        <v>0</v>
      </c>
      <c r="K140" s="219" t="s">
        <v>157</v>
      </c>
      <c r="L140" s="47"/>
      <c r="M140" s="224" t="s">
        <v>19</v>
      </c>
      <c r="N140" s="225" t="s">
        <v>47</v>
      </c>
      <c r="O140" s="87"/>
      <c r="P140" s="226">
        <f>O140*H140</f>
        <v>0</v>
      </c>
      <c r="Q140" s="226">
        <v>0</v>
      </c>
      <c r="R140" s="226">
        <f>Q140*H140</f>
        <v>0</v>
      </c>
      <c r="S140" s="226">
        <v>0.17000000000000001</v>
      </c>
      <c r="T140" s="227">
        <f>S140*H140</f>
        <v>1.0965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8" t="s">
        <v>158</v>
      </c>
      <c r="AT140" s="228" t="s">
        <v>153</v>
      </c>
      <c r="AU140" s="228" t="s">
        <v>85</v>
      </c>
      <c r="AY140" s="20" t="s">
        <v>151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0" t="s">
        <v>83</v>
      </c>
      <c r="BK140" s="229">
        <f>ROUND(I140*H140,2)</f>
        <v>0</v>
      </c>
      <c r="BL140" s="20" t="s">
        <v>158</v>
      </c>
      <c r="BM140" s="228" t="s">
        <v>1139</v>
      </c>
    </row>
    <row r="141" s="2" customFormat="1">
      <c r="A141" s="41"/>
      <c r="B141" s="42"/>
      <c r="C141" s="43"/>
      <c r="D141" s="230" t="s">
        <v>160</v>
      </c>
      <c r="E141" s="43"/>
      <c r="F141" s="231" t="s">
        <v>1140</v>
      </c>
      <c r="G141" s="43"/>
      <c r="H141" s="43"/>
      <c r="I141" s="232"/>
      <c r="J141" s="43"/>
      <c r="K141" s="43"/>
      <c r="L141" s="47"/>
      <c r="M141" s="233"/>
      <c r="N141" s="23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160</v>
      </c>
      <c r="AU141" s="20" t="s">
        <v>85</v>
      </c>
    </row>
    <row r="142" s="13" customFormat="1">
      <c r="A142" s="13"/>
      <c r="B142" s="235"/>
      <c r="C142" s="236"/>
      <c r="D142" s="237" t="s">
        <v>162</v>
      </c>
      <c r="E142" s="238" t="s">
        <v>19</v>
      </c>
      <c r="F142" s="239" t="s">
        <v>1141</v>
      </c>
      <c r="G142" s="236"/>
      <c r="H142" s="240">
        <v>0.29999999999999999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162</v>
      </c>
      <c r="AU142" s="246" t="s">
        <v>85</v>
      </c>
      <c r="AV142" s="13" t="s">
        <v>85</v>
      </c>
      <c r="AW142" s="13" t="s">
        <v>37</v>
      </c>
      <c r="AX142" s="13" t="s">
        <v>76</v>
      </c>
      <c r="AY142" s="246" t="s">
        <v>151</v>
      </c>
    </row>
    <row r="143" s="15" customFormat="1">
      <c r="A143" s="15"/>
      <c r="B143" s="258"/>
      <c r="C143" s="259"/>
      <c r="D143" s="237" t="s">
        <v>162</v>
      </c>
      <c r="E143" s="260" t="s">
        <v>19</v>
      </c>
      <c r="F143" s="261" t="s">
        <v>1142</v>
      </c>
      <c r="G143" s="259"/>
      <c r="H143" s="260" t="s">
        <v>19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162</v>
      </c>
      <c r="AU143" s="267" t="s">
        <v>85</v>
      </c>
      <c r="AV143" s="15" t="s">
        <v>83</v>
      </c>
      <c r="AW143" s="15" t="s">
        <v>37</v>
      </c>
      <c r="AX143" s="15" t="s">
        <v>76</v>
      </c>
      <c r="AY143" s="267" t="s">
        <v>151</v>
      </c>
    </row>
    <row r="144" s="13" customFormat="1">
      <c r="A144" s="13"/>
      <c r="B144" s="235"/>
      <c r="C144" s="236"/>
      <c r="D144" s="237" t="s">
        <v>162</v>
      </c>
      <c r="E144" s="238" t="s">
        <v>19</v>
      </c>
      <c r="F144" s="239" t="s">
        <v>1143</v>
      </c>
      <c r="G144" s="236"/>
      <c r="H144" s="240">
        <v>0.14999999999999999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162</v>
      </c>
      <c r="AU144" s="246" t="s">
        <v>85</v>
      </c>
      <c r="AV144" s="13" t="s">
        <v>85</v>
      </c>
      <c r="AW144" s="13" t="s">
        <v>37</v>
      </c>
      <c r="AX144" s="13" t="s">
        <v>76</v>
      </c>
      <c r="AY144" s="246" t="s">
        <v>151</v>
      </c>
    </row>
    <row r="145" s="13" customFormat="1">
      <c r="A145" s="13"/>
      <c r="B145" s="235"/>
      <c r="C145" s="236"/>
      <c r="D145" s="237" t="s">
        <v>162</v>
      </c>
      <c r="E145" s="238" t="s">
        <v>19</v>
      </c>
      <c r="F145" s="239" t="s">
        <v>1144</v>
      </c>
      <c r="G145" s="236"/>
      <c r="H145" s="240">
        <v>1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162</v>
      </c>
      <c r="AU145" s="246" t="s">
        <v>85</v>
      </c>
      <c r="AV145" s="13" t="s">
        <v>85</v>
      </c>
      <c r="AW145" s="13" t="s">
        <v>37</v>
      </c>
      <c r="AX145" s="13" t="s">
        <v>76</v>
      </c>
      <c r="AY145" s="246" t="s">
        <v>151</v>
      </c>
    </row>
    <row r="146" s="13" customFormat="1">
      <c r="A146" s="13"/>
      <c r="B146" s="235"/>
      <c r="C146" s="236"/>
      <c r="D146" s="237" t="s">
        <v>162</v>
      </c>
      <c r="E146" s="238" t="s">
        <v>19</v>
      </c>
      <c r="F146" s="239" t="s">
        <v>1145</v>
      </c>
      <c r="G146" s="236"/>
      <c r="H146" s="240">
        <v>5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162</v>
      </c>
      <c r="AU146" s="246" t="s">
        <v>85</v>
      </c>
      <c r="AV146" s="13" t="s">
        <v>85</v>
      </c>
      <c r="AW146" s="13" t="s">
        <v>37</v>
      </c>
      <c r="AX146" s="13" t="s">
        <v>76</v>
      </c>
      <c r="AY146" s="246" t="s">
        <v>151</v>
      </c>
    </row>
    <row r="147" s="14" customFormat="1">
      <c r="A147" s="14"/>
      <c r="B147" s="247"/>
      <c r="C147" s="248"/>
      <c r="D147" s="237" t="s">
        <v>162</v>
      </c>
      <c r="E147" s="249" t="s">
        <v>19</v>
      </c>
      <c r="F147" s="250" t="s">
        <v>176</v>
      </c>
      <c r="G147" s="248"/>
      <c r="H147" s="251">
        <v>6.4500000000000002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162</v>
      </c>
      <c r="AU147" s="257" t="s">
        <v>85</v>
      </c>
      <c r="AV147" s="14" t="s">
        <v>158</v>
      </c>
      <c r="AW147" s="14" t="s">
        <v>37</v>
      </c>
      <c r="AX147" s="14" t="s">
        <v>83</v>
      </c>
      <c r="AY147" s="257" t="s">
        <v>151</v>
      </c>
    </row>
    <row r="148" s="2" customFormat="1" ht="37.8" customHeight="1">
      <c r="A148" s="41"/>
      <c r="B148" s="42"/>
      <c r="C148" s="217" t="s">
        <v>208</v>
      </c>
      <c r="D148" s="217" t="s">
        <v>153</v>
      </c>
      <c r="E148" s="218" t="s">
        <v>1146</v>
      </c>
      <c r="F148" s="219" t="s">
        <v>1147</v>
      </c>
      <c r="G148" s="220" t="s">
        <v>193</v>
      </c>
      <c r="H148" s="221">
        <v>64.582999999999998</v>
      </c>
      <c r="I148" s="222"/>
      <c r="J148" s="223">
        <f>ROUND(I148*H148,2)</f>
        <v>0</v>
      </c>
      <c r="K148" s="219" t="s">
        <v>157</v>
      </c>
      <c r="L148" s="47"/>
      <c r="M148" s="224" t="s">
        <v>19</v>
      </c>
      <c r="N148" s="225" t="s">
        <v>47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0.28999999999999998</v>
      </c>
      <c r="T148" s="227">
        <f>S148*H148</f>
        <v>18.729069999999997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158</v>
      </c>
      <c r="AT148" s="228" t="s">
        <v>153</v>
      </c>
      <c r="AU148" s="228" t="s">
        <v>85</v>
      </c>
      <c r="AY148" s="20" t="s">
        <v>151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83</v>
      </c>
      <c r="BK148" s="229">
        <f>ROUND(I148*H148,2)</f>
        <v>0</v>
      </c>
      <c r="BL148" s="20" t="s">
        <v>158</v>
      </c>
      <c r="BM148" s="228" t="s">
        <v>1148</v>
      </c>
    </row>
    <row r="149" s="2" customFormat="1">
      <c r="A149" s="41"/>
      <c r="B149" s="42"/>
      <c r="C149" s="43"/>
      <c r="D149" s="230" t="s">
        <v>160</v>
      </c>
      <c r="E149" s="43"/>
      <c r="F149" s="231" t="s">
        <v>1149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160</v>
      </c>
      <c r="AU149" s="20" t="s">
        <v>85</v>
      </c>
    </row>
    <row r="150" s="13" customFormat="1">
      <c r="A150" s="13"/>
      <c r="B150" s="235"/>
      <c r="C150" s="236"/>
      <c r="D150" s="237" t="s">
        <v>162</v>
      </c>
      <c r="E150" s="238" t="s">
        <v>19</v>
      </c>
      <c r="F150" s="239" t="s">
        <v>1150</v>
      </c>
      <c r="G150" s="236"/>
      <c r="H150" s="240">
        <v>6.5529999999999999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162</v>
      </c>
      <c r="AU150" s="246" t="s">
        <v>85</v>
      </c>
      <c r="AV150" s="13" t="s">
        <v>85</v>
      </c>
      <c r="AW150" s="13" t="s">
        <v>37</v>
      </c>
      <c r="AX150" s="13" t="s">
        <v>76</v>
      </c>
      <c r="AY150" s="246" t="s">
        <v>151</v>
      </c>
    </row>
    <row r="151" s="13" customFormat="1">
      <c r="A151" s="13"/>
      <c r="B151" s="235"/>
      <c r="C151" s="236"/>
      <c r="D151" s="237" t="s">
        <v>162</v>
      </c>
      <c r="E151" s="238" t="s">
        <v>19</v>
      </c>
      <c r="F151" s="239" t="s">
        <v>1151</v>
      </c>
      <c r="G151" s="236"/>
      <c r="H151" s="240">
        <v>4.2249999999999996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162</v>
      </c>
      <c r="AU151" s="246" t="s">
        <v>85</v>
      </c>
      <c r="AV151" s="13" t="s">
        <v>85</v>
      </c>
      <c r="AW151" s="13" t="s">
        <v>37</v>
      </c>
      <c r="AX151" s="13" t="s">
        <v>76</v>
      </c>
      <c r="AY151" s="246" t="s">
        <v>151</v>
      </c>
    </row>
    <row r="152" s="15" customFormat="1">
      <c r="A152" s="15"/>
      <c r="B152" s="258"/>
      <c r="C152" s="259"/>
      <c r="D152" s="237" t="s">
        <v>162</v>
      </c>
      <c r="E152" s="260" t="s">
        <v>19</v>
      </c>
      <c r="F152" s="261" t="s">
        <v>206</v>
      </c>
      <c r="G152" s="259"/>
      <c r="H152" s="260" t="s">
        <v>19</v>
      </c>
      <c r="I152" s="262"/>
      <c r="J152" s="259"/>
      <c r="K152" s="259"/>
      <c r="L152" s="263"/>
      <c r="M152" s="264"/>
      <c r="N152" s="265"/>
      <c r="O152" s="265"/>
      <c r="P152" s="265"/>
      <c r="Q152" s="265"/>
      <c r="R152" s="265"/>
      <c r="S152" s="265"/>
      <c r="T152" s="26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7" t="s">
        <v>162</v>
      </c>
      <c r="AU152" s="267" t="s">
        <v>85</v>
      </c>
      <c r="AV152" s="15" t="s">
        <v>83</v>
      </c>
      <c r="AW152" s="15" t="s">
        <v>37</v>
      </c>
      <c r="AX152" s="15" t="s">
        <v>76</v>
      </c>
      <c r="AY152" s="267" t="s">
        <v>151</v>
      </c>
    </row>
    <row r="153" s="13" customFormat="1">
      <c r="A153" s="13"/>
      <c r="B153" s="235"/>
      <c r="C153" s="236"/>
      <c r="D153" s="237" t="s">
        <v>162</v>
      </c>
      <c r="E153" s="238" t="s">
        <v>19</v>
      </c>
      <c r="F153" s="239" t="s">
        <v>1152</v>
      </c>
      <c r="G153" s="236"/>
      <c r="H153" s="240">
        <v>1.8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162</v>
      </c>
      <c r="AU153" s="246" t="s">
        <v>85</v>
      </c>
      <c r="AV153" s="13" t="s">
        <v>85</v>
      </c>
      <c r="AW153" s="13" t="s">
        <v>37</v>
      </c>
      <c r="AX153" s="13" t="s">
        <v>76</v>
      </c>
      <c r="AY153" s="246" t="s">
        <v>151</v>
      </c>
    </row>
    <row r="154" s="13" customFormat="1">
      <c r="A154" s="13"/>
      <c r="B154" s="235"/>
      <c r="C154" s="236"/>
      <c r="D154" s="237" t="s">
        <v>162</v>
      </c>
      <c r="E154" s="238" t="s">
        <v>19</v>
      </c>
      <c r="F154" s="239" t="s">
        <v>1153</v>
      </c>
      <c r="G154" s="236"/>
      <c r="H154" s="240">
        <v>11.25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162</v>
      </c>
      <c r="AU154" s="246" t="s">
        <v>85</v>
      </c>
      <c r="AV154" s="13" t="s">
        <v>85</v>
      </c>
      <c r="AW154" s="13" t="s">
        <v>37</v>
      </c>
      <c r="AX154" s="13" t="s">
        <v>76</v>
      </c>
      <c r="AY154" s="246" t="s">
        <v>151</v>
      </c>
    </row>
    <row r="155" s="13" customFormat="1">
      <c r="A155" s="13"/>
      <c r="B155" s="235"/>
      <c r="C155" s="236"/>
      <c r="D155" s="237" t="s">
        <v>162</v>
      </c>
      <c r="E155" s="238" t="s">
        <v>19</v>
      </c>
      <c r="F155" s="239" t="s">
        <v>1131</v>
      </c>
      <c r="G155" s="236"/>
      <c r="H155" s="240">
        <v>9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162</v>
      </c>
      <c r="AU155" s="246" t="s">
        <v>85</v>
      </c>
      <c r="AV155" s="13" t="s">
        <v>85</v>
      </c>
      <c r="AW155" s="13" t="s">
        <v>37</v>
      </c>
      <c r="AX155" s="13" t="s">
        <v>76</v>
      </c>
      <c r="AY155" s="246" t="s">
        <v>151</v>
      </c>
    </row>
    <row r="156" s="15" customFormat="1">
      <c r="A156" s="15"/>
      <c r="B156" s="258"/>
      <c r="C156" s="259"/>
      <c r="D156" s="237" t="s">
        <v>162</v>
      </c>
      <c r="E156" s="260" t="s">
        <v>19</v>
      </c>
      <c r="F156" s="261" t="s">
        <v>1154</v>
      </c>
      <c r="G156" s="259"/>
      <c r="H156" s="260" t="s">
        <v>19</v>
      </c>
      <c r="I156" s="262"/>
      <c r="J156" s="259"/>
      <c r="K156" s="259"/>
      <c r="L156" s="263"/>
      <c r="M156" s="264"/>
      <c r="N156" s="265"/>
      <c r="O156" s="265"/>
      <c r="P156" s="265"/>
      <c r="Q156" s="265"/>
      <c r="R156" s="265"/>
      <c r="S156" s="265"/>
      <c r="T156" s="26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7" t="s">
        <v>162</v>
      </c>
      <c r="AU156" s="267" t="s">
        <v>85</v>
      </c>
      <c r="AV156" s="15" t="s">
        <v>83</v>
      </c>
      <c r="AW156" s="15" t="s">
        <v>37</v>
      </c>
      <c r="AX156" s="15" t="s">
        <v>76</v>
      </c>
      <c r="AY156" s="267" t="s">
        <v>151</v>
      </c>
    </row>
    <row r="157" s="15" customFormat="1">
      <c r="A157" s="15"/>
      <c r="B157" s="258"/>
      <c r="C157" s="259"/>
      <c r="D157" s="237" t="s">
        <v>162</v>
      </c>
      <c r="E157" s="260" t="s">
        <v>19</v>
      </c>
      <c r="F157" s="261" t="s">
        <v>1105</v>
      </c>
      <c r="G157" s="259"/>
      <c r="H157" s="260" t="s">
        <v>19</v>
      </c>
      <c r="I157" s="262"/>
      <c r="J157" s="259"/>
      <c r="K157" s="259"/>
      <c r="L157" s="263"/>
      <c r="M157" s="264"/>
      <c r="N157" s="265"/>
      <c r="O157" s="265"/>
      <c r="P157" s="265"/>
      <c r="Q157" s="265"/>
      <c r="R157" s="265"/>
      <c r="S157" s="265"/>
      <c r="T157" s="26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162</v>
      </c>
      <c r="AU157" s="267" t="s">
        <v>85</v>
      </c>
      <c r="AV157" s="15" t="s">
        <v>83</v>
      </c>
      <c r="AW157" s="15" t="s">
        <v>37</v>
      </c>
      <c r="AX157" s="15" t="s">
        <v>76</v>
      </c>
      <c r="AY157" s="267" t="s">
        <v>151</v>
      </c>
    </row>
    <row r="158" s="13" customFormat="1">
      <c r="A158" s="13"/>
      <c r="B158" s="235"/>
      <c r="C158" s="236"/>
      <c r="D158" s="237" t="s">
        <v>162</v>
      </c>
      <c r="E158" s="238" t="s">
        <v>19</v>
      </c>
      <c r="F158" s="239" t="s">
        <v>1155</v>
      </c>
      <c r="G158" s="236"/>
      <c r="H158" s="240">
        <v>30.18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162</v>
      </c>
      <c r="AU158" s="246" t="s">
        <v>85</v>
      </c>
      <c r="AV158" s="13" t="s">
        <v>85</v>
      </c>
      <c r="AW158" s="13" t="s">
        <v>37</v>
      </c>
      <c r="AX158" s="13" t="s">
        <v>76</v>
      </c>
      <c r="AY158" s="246" t="s">
        <v>151</v>
      </c>
    </row>
    <row r="159" s="13" customFormat="1">
      <c r="A159" s="13"/>
      <c r="B159" s="235"/>
      <c r="C159" s="236"/>
      <c r="D159" s="237" t="s">
        <v>162</v>
      </c>
      <c r="E159" s="238" t="s">
        <v>19</v>
      </c>
      <c r="F159" s="239" t="s">
        <v>1156</v>
      </c>
      <c r="G159" s="236"/>
      <c r="H159" s="240">
        <v>1.575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162</v>
      </c>
      <c r="AU159" s="246" t="s">
        <v>85</v>
      </c>
      <c r="AV159" s="13" t="s">
        <v>85</v>
      </c>
      <c r="AW159" s="13" t="s">
        <v>37</v>
      </c>
      <c r="AX159" s="13" t="s">
        <v>76</v>
      </c>
      <c r="AY159" s="246" t="s">
        <v>151</v>
      </c>
    </row>
    <row r="160" s="15" customFormat="1">
      <c r="A160" s="15"/>
      <c r="B160" s="258"/>
      <c r="C160" s="259"/>
      <c r="D160" s="237" t="s">
        <v>162</v>
      </c>
      <c r="E160" s="260" t="s">
        <v>19</v>
      </c>
      <c r="F160" s="261" t="s">
        <v>1154</v>
      </c>
      <c r="G160" s="259"/>
      <c r="H160" s="260" t="s">
        <v>19</v>
      </c>
      <c r="I160" s="262"/>
      <c r="J160" s="259"/>
      <c r="K160" s="259"/>
      <c r="L160" s="263"/>
      <c r="M160" s="264"/>
      <c r="N160" s="265"/>
      <c r="O160" s="265"/>
      <c r="P160" s="265"/>
      <c r="Q160" s="265"/>
      <c r="R160" s="265"/>
      <c r="S160" s="265"/>
      <c r="T160" s="26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7" t="s">
        <v>162</v>
      </c>
      <c r="AU160" s="267" t="s">
        <v>85</v>
      </c>
      <c r="AV160" s="15" t="s">
        <v>83</v>
      </c>
      <c r="AW160" s="15" t="s">
        <v>37</v>
      </c>
      <c r="AX160" s="15" t="s">
        <v>76</v>
      </c>
      <c r="AY160" s="267" t="s">
        <v>151</v>
      </c>
    </row>
    <row r="161" s="14" customFormat="1">
      <c r="A161" s="14"/>
      <c r="B161" s="247"/>
      <c r="C161" s="248"/>
      <c r="D161" s="237" t="s">
        <v>162</v>
      </c>
      <c r="E161" s="249" t="s">
        <v>19</v>
      </c>
      <c r="F161" s="250" t="s">
        <v>176</v>
      </c>
      <c r="G161" s="248"/>
      <c r="H161" s="251">
        <v>64.582999999999998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162</v>
      </c>
      <c r="AU161" s="257" t="s">
        <v>85</v>
      </c>
      <c r="AV161" s="14" t="s">
        <v>158</v>
      </c>
      <c r="AW161" s="14" t="s">
        <v>37</v>
      </c>
      <c r="AX161" s="14" t="s">
        <v>83</v>
      </c>
      <c r="AY161" s="257" t="s">
        <v>151</v>
      </c>
    </row>
    <row r="162" s="2" customFormat="1" ht="37.8" customHeight="1">
      <c r="A162" s="41"/>
      <c r="B162" s="42"/>
      <c r="C162" s="217" t="s">
        <v>215</v>
      </c>
      <c r="D162" s="217" t="s">
        <v>153</v>
      </c>
      <c r="E162" s="218" t="s">
        <v>1157</v>
      </c>
      <c r="F162" s="219" t="s">
        <v>1158</v>
      </c>
      <c r="G162" s="220" t="s">
        <v>193</v>
      </c>
      <c r="H162" s="221">
        <v>257.72500000000002</v>
      </c>
      <c r="I162" s="222"/>
      <c r="J162" s="223">
        <f>ROUND(I162*H162,2)</f>
        <v>0</v>
      </c>
      <c r="K162" s="219" t="s">
        <v>157</v>
      </c>
      <c r="L162" s="47"/>
      <c r="M162" s="224" t="s">
        <v>19</v>
      </c>
      <c r="N162" s="225" t="s">
        <v>47</v>
      </c>
      <c r="O162" s="87"/>
      <c r="P162" s="226">
        <f>O162*H162</f>
        <v>0</v>
      </c>
      <c r="Q162" s="226">
        <v>0</v>
      </c>
      <c r="R162" s="226">
        <f>Q162*H162</f>
        <v>0</v>
      </c>
      <c r="S162" s="226">
        <v>0.44</v>
      </c>
      <c r="T162" s="227">
        <f>S162*H162</f>
        <v>113.39900000000002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158</v>
      </c>
      <c r="AT162" s="228" t="s">
        <v>153</v>
      </c>
      <c r="AU162" s="228" t="s">
        <v>85</v>
      </c>
      <c r="AY162" s="20" t="s">
        <v>151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83</v>
      </c>
      <c r="BK162" s="229">
        <f>ROUND(I162*H162,2)</f>
        <v>0</v>
      </c>
      <c r="BL162" s="20" t="s">
        <v>158</v>
      </c>
      <c r="BM162" s="228" t="s">
        <v>1159</v>
      </c>
    </row>
    <row r="163" s="2" customFormat="1">
      <c r="A163" s="41"/>
      <c r="B163" s="42"/>
      <c r="C163" s="43"/>
      <c r="D163" s="230" t="s">
        <v>160</v>
      </c>
      <c r="E163" s="43"/>
      <c r="F163" s="231" t="s">
        <v>1160</v>
      </c>
      <c r="G163" s="43"/>
      <c r="H163" s="43"/>
      <c r="I163" s="232"/>
      <c r="J163" s="43"/>
      <c r="K163" s="43"/>
      <c r="L163" s="47"/>
      <c r="M163" s="233"/>
      <c r="N163" s="23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160</v>
      </c>
      <c r="AU163" s="20" t="s">
        <v>85</v>
      </c>
    </row>
    <row r="164" s="13" customFormat="1">
      <c r="A164" s="13"/>
      <c r="B164" s="235"/>
      <c r="C164" s="236"/>
      <c r="D164" s="237" t="s">
        <v>162</v>
      </c>
      <c r="E164" s="238" t="s">
        <v>19</v>
      </c>
      <c r="F164" s="239" t="s">
        <v>1161</v>
      </c>
      <c r="G164" s="236"/>
      <c r="H164" s="240">
        <v>257.72500000000002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162</v>
      </c>
      <c r="AU164" s="246" t="s">
        <v>85</v>
      </c>
      <c r="AV164" s="13" t="s">
        <v>85</v>
      </c>
      <c r="AW164" s="13" t="s">
        <v>37</v>
      </c>
      <c r="AX164" s="13" t="s">
        <v>83</v>
      </c>
      <c r="AY164" s="246" t="s">
        <v>151</v>
      </c>
    </row>
    <row r="165" s="2" customFormat="1" ht="24.15" customHeight="1">
      <c r="A165" s="41"/>
      <c r="B165" s="42"/>
      <c r="C165" s="217" t="s">
        <v>241</v>
      </c>
      <c r="D165" s="217" t="s">
        <v>153</v>
      </c>
      <c r="E165" s="218" t="s">
        <v>1162</v>
      </c>
      <c r="F165" s="219" t="s">
        <v>1163</v>
      </c>
      <c r="G165" s="220" t="s">
        <v>193</v>
      </c>
      <c r="H165" s="221">
        <v>264.17500000000001</v>
      </c>
      <c r="I165" s="222"/>
      <c r="J165" s="223">
        <f>ROUND(I165*H165,2)</f>
        <v>0</v>
      </c>
      <c r="K165" s="219" t="s">
        <v>157</v>
      </c>
      <c r="L165" s="47"/>
      <c r="M165" s="224" t="s">
        <v>19</v>
      </c>
      <c r="N165" s="225" t="s">
        <v>47</v>
      </c>
      <c r="O165" s="87"/>
      <c r="P165" s="226">
        <f>O165*H165</f>
        <v>0</v>
      </c>
      <c r="Q165" s="226">
        <v>3.0000000000000001E-05</v>
      </c>
      <c r="R165" s="226">
        <f>Q165*H165</f>
        <v>0.00792525</v>
      </c>
      <c r="S165" s="226">
        <v>0.23000000000000001</v>
      </c>
      <c r="T165" s="227">
        <f>S165*H165</f>
        <v>60.760250000000006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158</v>
      </c>
      <c r="AT165" s="228" t="s">
        <v>153</v>
      </c>
      <c r="AU165" s="228" t="s">
        <v>85</v>
      </c>
      <c r="AY165" s="20" t="s">
        <v>151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83</v>
      </c>
      <c r="BK165" s="229">
        <f>ROUND(I165*H165,2)</f>
        <v>0</v>
      </c>
      <c r="BL165" s="20" t="s">
        <v>158</v>
      </c>
      <c r="BM165" s="228" t="s">
        <v>1164</v>
      </c>
    </row>
    <row r="166" s="2" customFormat="1">
      <c r="A166" s="41"/>
      <c r="B166" s="42"/>
      <c r="C166" s="43"/>
      <c r="D166" s="230" t="s">
        <v>160</v>
      </c>
      <c r="E166" s="43"/>
      <c r="F166" s="231" t="s">
        <v>1165</v>
      </c>
      <c r="G166" s="43"/>
      <c r="H166" s="43"/>
      <c r="I166" s="232"/>
      <c r="J166" s="43"/>
      <c r="K166" s="43"/>
      <c r="L166" s="47"/>
      <c r="M166" s="233"/>
      <c r="N166" s="23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160</v>
      </c>
      <c r="AU166" s="20" t="s">
        <v>85</v>
      </c>
    </row>
    <row r="167" s="13" customFormat="1">
      <c r="A167" s="13"/>
      <c r="B167" s="235"/>
      <c r="C167" s="236"/>
      <c r="D167" s="237" t="s">
        <v>162</v>
      </c>
      <c r="E167" s="238" t="s">
        <v>19</v>
      </c>
      <c r="F167" s="239" t="s">
        <v>1166</v>
      </c>
      <c r="G167" s="236"/>
      <c r="H167" s="240">
        <v>55.200000000000003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162</v>
      </c>
      <c r="AU167" s="246" t="s">
        <v>85</v>
      </c>
      <c r="AV167" s="13" t="s">
        <v>85</v>
      </c>
      <c r="AW167" s="13" t="s">
        <v>37</v>
      </c>
      <c r="AX167" s="13" t="s">
        <v>76</v>
      </c>
      <c r="AY167" s="246" t="s">
        <v>151</v>
      </c>
    </row>
    <row r="168" s="13" customFormat="1">
      <c r="A168" s="13"/>
      <c r="B168" s="235"/>
      <c r="C168" s="236"/>
      <c r="D168" s="237" t="s">
        <v>162</v>
      </c>
      <c r="E168" s="238" t="s">
        <v>19</v>
      </c>
      <c r="F168" s="239" t="s">
        <v>1167</v>
      </c>
      <c r="G168" s="236"/>
      <c r="H168" s="240">
        <v>51.174999999999997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162</v>
      </c>
      <c r="AU168" s="246" t="s">
        <v>85</v>
      </c>
      <c r="AV168" s="13" t="s">
        <v>85</v>
      </c>
      <c r="AW168" s="13" t="s">
        <v>37</v>
      </c>
      <c r="AX168" s="13" t="s">
        <v>76</v>
      </c>
      <c r="AY168" s="246" t="s">
        <v>151</v>
      </c>
    </row>
    <row r="169" s="13" customFormat="1">
      <c r="A169" s="13"/>
      <c r="B169" s="235"/>
      <c r="C169" s="236"/>
      <c r="D169" s="237" t="s">
        <v>162</v>
      </c>
      <c r="E169" s="238" t="s">
        <v>19</v>
      </c>
      <c r="F169" s="239" t="s">
        <v>1168</v>
      </c>
      <c r="G169" s="236"/>
      <c r="H169" s="240">
        <v>68.599999999999994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162</v>
      </c>
      <c r="AU169" s="246" t="s">
        <v>85</v>
      </c>
      <c r="AV169" s="13" t="s">
        <v>85</v>
      </c>
      <c r="AW169" s="13" t="s">
        <v>37</v>
      </c>
      <c r="AX169" s="13" t="s">
        <v>76</v>
      </c>
      <c r="AY169" s="246" t="s">
        <v>151</v>
      </c>
    </row>
    <row r="170" s="13" customFormat="1">
      <c r="A170" s="13"/>
      <c r="B170" s="235"/>
      <c r="C170" s="236"/>
      <c r="D170" s="237" t="s">
        <v>162</v>
      </c>
      <c r="E170" s="238" t="s">
        <v>19</v>
      </c>
      <c r="F170" s="239" t="s">
        <v>1169</v>
      </c>
      <c r="G170" s="236"/>
      <c r="H170" s="240">
        <v>65.650000000000006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162</v>
      </c>
      <c r="AU170" s="246" t="s">
        <v>85</v>
      </c>
      <c r="AV170" s="13" t="s">
        <v>85</v>
      </c>
      <c r="AW170" s="13" t="s">
        <v>37</v>
      </c>
      <c r="AX170" s="13" t="s">
        <v>76</v>
      </c>
      <c r="AY170" s="246" t="s">
        <v>151</v>
      </c>
    </row>
    <row r="171" s="15" customFormat="1">
      <c r="A171" s="15"/>
      <c r="B171" s="258"/>
      <c r="C171" s="259"/>
      <c r="D171" s="237" t="s">
        <v>162</v>
      </c>
      <c r="E171" s="260" t="s">
        <v>19</v>
      </c>
      <c r="F171" s="261" t="s">
        <v>206</v>
      </c>
      <c r="G171" s="259"/>
      <c r="H171" s="260" t="s">
        <v>19</v>
      </c>
      <c r="I171" s="262"/>
      <c r="J171" s="259"/>
      <c r="K171" s="259"/>
      <c r="L171" s="263"/>
      <c r="M171" s="264"/>
      <c r="N171" s="265"/>
      <c r="O171" s="265"/>
      <c r="P171" s="265"/>
      <c r="Q171" s="265"/>
      <c r="R171" s="265"/>
      <c r="S171" s="265"/>
      <c r="T171" s="26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7" t="s">
        <v>162</v>
      </c>
      <c r="AU171" s="267" t="s">
        <v>85</v>
      </c>
      <c r="AV171" s="15" t="s">
        <v>83</v>
      </c>
      <c r="AW171" s="15" t="s">
        <v>37</v>
      </c>
      <c r="AX171" s="15" t="s">
        <v>76</v>
      </c>
      <c r="AY171" s="267" t="s">
        <v>151</v>
      </c>
    </row>
    <row r="172" s="13" customFormat="1">
      <c r="A172" s="13"/>
      <c r="B172" s="235"/>
      <c r="C172" s="236"/>
      <c r="D172" s="237" t="s">
        <v>162</v>
      </c>
      <c r="E172" s="238" t="s">
        <v>19</v>
      </c>
      <c r="F172" s="239" t="s">
        <v>1170</v>
      </c>
      <c r="G172" s="236"/>
      <c r="H172" s="240">
        <v>17.100000000000001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162</v>
      </c>
      <c r="AU172" s="246" t="s">
        <v>85</v>
      </c>
      <c r="AV172" s="13" t="s">
        <v>85</v>
      </c>
      <c r="AW172" s="13" t="s">
        <v>37</v>
      </c>
      <c r="AX172" s="13" t="s">
        <v>76</v>
      </c>
      <c r="AY172" s="246" t="s">
        <v>151</v>
      </c>
    </row>
    <row r="173" s="16" customFormat="1">
      <c r="A173" s="16"/>
      <c r="B173" s="268"/>
      <c r="C173" s="269"/>
      <c r="D173" s="237" t="s">
        <v>162</v>
      </c>
      <c r="E173" s="270" t="s">
        <v>19</v>
      </c>
      <c r="F173" s="271" t="s">
        <v>239</v>
      </c>
      <c r="G173" s="269"/>
      <c r="H173" s="272">
        <v>257.72500000000002</v>
      </c>
      <c r="I173" s="273"/>
      <c r="J173" s="269"/>
      <c r="K173" s="269"/>
      <c r="L173" s="274"/>
      <c r="M173" s="275"/>
      <c r="N173" s="276"/>
      <c r="O173" s="276"/>
      <c r="P173" s="276"/>
      <c r="Q173" s="276"/>
      <c r="R173" s="276"/>
      <c r="S173" s="276"/>
      <c r="T173" s="277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78" t="s">
        <v>162</v>
      </c>
      <c r="AU173" s="278" t="s">
        <v>85</v>
      </c>
      <c r="AV173" s="16" t="s">
        <v>94</v>
      </c>
      <c r="AW173" s="16" t="s">
        <v>37</v>
      </c>
      <c r="AX173" s="16" t="s">
        <v>76</v>
      </c>
      <c r="AY173" s="278" t="s">
        <v>151</v>
      </c>
    </row>
    <row r="174" s="13" customFormat="1">
      <c r="A174" s="13"/>
      <c r="B174" s="235"/>
      <c r="C174" s="236"/>
      <c r="D174" s="237" t="s">
        <v>162</v>
      </c>
      <c r="E174" s="238" t="s">
        <v>19</v>
      </c>
      <c r="F174" s="239" t="s">
        <v>1141</v>
      </c>
      <c r="G174" s="236"/>
      <c r="H174" s="240">
        <v>0.29999999999999999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162</v>
      </c>
      <c r="AU174" s="246" t="s">
        <v>85</v>
      </c>
      <c r="AV174" s="13" t="s">
        <v>85</v>
      </c>
      <c r="AW174" s="13" t="s">
        <v>37</v>
      </c>
      <c r="AX174" s="13" t="s">
        <v>76</v>
      </c>
      <c r="AY174" s="246" t="s">
        <v>151</v>
      </c>
    </row>
    <row r="175" s="15" customFormat="1">
      <c r="A175" s="15"/>
      <c r="B175" s="258"/>
      <c r="C175" s="259"/>
      <c r="D175" s="237" t="s">
        <v>162</v>
      </c>
      <c r="E175" s="260" t="s">
        <v>19</v>
      </c>
      <c r="F175" s="261" t="s">
        <v>1142</v>
      </c>
      <c r="G175" s="259"/>
      <c r="H175" s="260" t="s">
        <v>19</v>
      </c>
      <c r="I175" s="262"/>
      <c r="J175" s="259"/>
      <c r="K175" s="259"/>
      <c r="L175" s="263"/>
      <c r="M175" s="264"/>
      <c r="N175" s="265"/>
      <c r="O175" s="265"/>
      <c r="P175" s="265"/>
      <c r="Q175" s="265"/>
      <c r="R175" s="265"/>
      <c r="S175" s="265"/>
      <c r="T175" s="26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7" t="s">
        <v>162</v>
      </c>
      <c r="AU175" s="267" t="s">
        <v>85</v>
      </c>
      <c r="AV175" s="15" t="s">
        <v>83</v>
      </c>
      <c r="AW175" s="15" t="s">
        <v>37</v>
      </c>
      <c r="AX175" s="15" t="s">
        <v>76</v>
      </c>
      <c r="AY175" s="267" t="s">
        <v>151</v>
      </c>
    </row>
    <row r="176" s="13" customFormat="1">
      <c r="A176" s="13"/>
      <c r="B176" s="235"/>
      <c r="C176" s="236"/>
      <c r="D176" s="237" t="s">
        <v>162</v>
      </c>
      <c r="E176" s="238" t="s">
        <v>19</v>
      </c>
      <c r="F176" s="239" t="s">
        <v>1143</v>
      </c>
      <c r="G176" s="236"/>
      <c r="H176" s="240">
        <v>0.14999999999999999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162</v>
      </c>
      <c r="AU176" s="246" t="s">
        <v>85</v>
      </c>
      <c r="AV176" s="13" t="s">
        <v>85</v>
      </c>
      <c r="AW176" s="13" t="s">
        <v>37</v>
      </c>
      <c r="AX176" s="13" t="s">
        <v>76</v>
      </c>
      <c r="AY176" s="246" t="s">
        <v>151</v>
      </c>
    </row>
    <row r="177" s="13" customFormat="1">
      <c r="A177" s="13"/>
      <c r="B177" s="235"/>
      <c r="C177" s="236"/>
      <c r="D177" s="237" t="s">
        <v>162</v>
      </c>
      <c r="E177" s="238" t="s">
        <v>19</v>
      </c>
      <c r="F177" s="239" t="s">
        <v>1144</v>
      </c>
      <c r="G177" s="236"/>
      <c r="H177" s="240">
        <v>1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162</v>
      </c>
      <c r="AU177" s="246" t="s">
        <v>85</v>
      </c>
      <c r="AV177" s="13" t="s">
        <v>85</v>
      </c>
      <c r="AW177" s="13" t="s">
        <v>37</v>
      </c>
      <c r="AX177" s="13" t="s">
        <v>76</v>
      </c>
      <c r="AY177" s="246" t="s">
        <v>151</v>
      </c>
    </row>
    <row r="178" s="13" customFormat="1">
      <c r="A178" s="13"/>
      <c r="B178" s="235"/>
      <c r="C178" s="236"/>
      <c r="D178" s="237" t="s">
        <v>162</v>
      </c>
      <c r="E178" s="238" t="s">
        <v>19</v>
      </c>
      <c r="F178" s="239" t="s">
        <v>1145</v>
      </c>
      <c r="G178" s="236"/>
      <c r="H178" s="240">
        <v>5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162</v>
      </c>
      <c r="AU178" s="246" t="s">
        <v>85</v>
      </c>
      <c r="AV178" s="13" t="s">
        <v>85</v>
      </c>
      <c r="AW178" s="13" t="s">
        <v>37</v>
      </c>
      <c r="AX178" s="13" t="s">
        <v>76</v>
      </c>
      <c r="AY178" s="246" t="s">
        <v>151</v>
      </c>
    </row>
    <row r="179" s="14" customFormat="1">
      <c r="A179" s="14"/>
      <c r="B179" s="247"/>
      <c r="C179" s="248"/>
      <c r="D179" s="237" t="s">
        <v>162</v>
      </c>
      <c r="E179" s="249" t="s">
        <v>19</v>
      </c>
      <c r="F179" s="250" t="s">
        <v>176</v>
      </c>
      <c r="G179" s="248"/>
      <c r="H179" s="251">
        <v>264.17500000000001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162</v>
      </c>
      <c r="AU179" s="257" t="s">
        <v>85</v>
      </c>
      <c r="AV179" s="14" t="s">
        <v>158</v>
      </c>
      <c r="AW179" s="14" t="s">
        <v>37</v>
      </c>
      <c r="AX179" s="14" t="s">
        <v>83</v>
      </c>
      <c r="AY179" s="257" t="s">
        <v>151</v>
      </c>
    </row>
    <row r="180" s="2" customFormat="1" ht="24.15" customHeight="1">
      <c r="A180" s="41"/>
      <c r="B180" s="42"/>
      <c r="C180" s="217" t="s">
        <v>247</v>
      </c>
      <c r="D180" s="217" t="s">
        <v>153</v>
      </c>
      <c r="E180" s="218" t="s">
        <v>1171</v>
      </c>
      <c r="F180" s="219" t="s">
        <v>1172</v>
      </c>
      <c r="G180" s="220" t="s">
        <v>156</v>
      </c>
      <c r="H180" s="221">
        <v>2</v>
      </c>
      <c r="I180" s="222"/>
      <c r="J180" s="223">
        <f>ROUND(I180*H180,2)</f>
        <v>0</v>
      </c>
      <c r="K180" s="219" t="s">
        <v>157</v>
      </c>
      <c r="L180" s="47"/>
      <c r="M180" s="224" t="s">
        <v>19</v>
      </c>
      <c r="N180" s="225" t="s">
        <v>47</v>
      </c>
      <c r="O180" s="87"/>
      <c r="P180" s="226">
        <f>O180*H180</f>
        <v>0</v>
      </c>
      <c r="Q180" s="226">
        <v>0</v>
      </c>
      <c r="R180" s="226">
        <f>Q180*H180</f>
        <v>0</v>
      </c>
      <c r="S180" s="226">
        <v>0.28999999999999998</v>
      </c>
      <c r="T180" s="227">
        <f>S180*H180</f>
        <v>0.57999999999999996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158</v>
      </c>
      <c r="AT180" s="228" t="s">
        <v>153</v>
      </c>
      <c r="AU180" s="228" t="s">
        <v>85</v>
      </c>
      <c r="AY180" s="20" t="s">
        <v>151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83</v>
      </c>
      <c r="BK180" s="229">
        <f>ROUND(I180*H180,2)</f>
        <v>0</v>
      </c>
      <c r="BL180" s="20" t="s">
        <v>158</v>
      </c>
      <c r="BM180" s="228" t="s">
        <v>1173</v>
      </c>
    </row>
    <row r="181" s="2" customFormat="1">
      <c r="A181" s="41"/>
      <c r="B181" s="42"/>
      <c r="C181" s="43"/>
      <c r="D181" s="230" t="s">
        <v>160</v>
      </c>
      <c r="E181" s="43"/>
      <c r="F181" s="231" t="s">
        <v>1174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160</v>
      </c>
      <c r="AU181" s="20" t="s">
        <v>85</v>
      </c>
    </row>
    <row r="182" s="13" customFormat="1">
      <c r="A182" s="13"/>
      <c r="B182" s="235"/>
      <c r="C182" s="236"/>
      <c r="D182" s="237" t="s">
        <v>162</v>
      </c>
      <c r="E182" s="238" t="s">
        <v>19</v>
      </c>
      <c r="F182" s="239" t="s">
        <v>1175</v>
      </c>
      <c r="G182" s="236"/>
      <c r="H182" s="240">
        <v>2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162</v>
      </c>
      <c r="AU182" s="246" t="s">
        <v>85</v>
      </c>
      <c r="AV182" s="13" t="s">
        <v>85</v>
      </c>
      <c r="AW182" s="13" t="s">
        <v>37</v>
      </c>
      <c r="AX182" s="13" t="s">
        <v>83</v>
      </c>
      <c r="AY182" s="246" t="s">
        <v>151</v>
      </c>
    </row>
    <row r="183" s="2" customFormat="1" ht="24.15" customHeight="1">
      <c r="A183" s="41"/>
      <c r="B183" s="42"/>
      <c r="C183" s="217" t="s">
        <v>8</v>
      </c>
      <c r="D183" s="217" t="s">
        <v>153</v>
      </c>
      <c r="E183" s="218" t="s">
        <v>1176</v>
      </c>
      <c r="F183" s="219" t="s">
        <v>1177</v>
      </c>
      <c r="G183" s="220" t="s">
        <v>156</v>
      </c>
      <c r="H183" s="221">
        <v>177.5</v>
      </c>
      <c r="I183" s="222"/>
      <c r="J183" s="223">
        <f>ROUND(I183*H183,2)</f>
        <v>0</v>
      </c>
      <c r="K183" s="219" t="s">
        <v>157</v>
      </c>
      <c r="L183" s="47"/>
      <c r="M183" s="224" t="s">
        <v>19</v>
      </c>
      <c r="N183" s="225" t="s">
        <v>47</v>
      </c>
      <c r="O183" s="87"/>
      <c r="P183" s="226">
        <f>O183*H183</f>
        <v>0</v>
      </c>
      <c r="Q183" s="226">
        <v>0</v>
      </c>
      <c r="R183" s="226">
        <f>Q183*H183</f>
        <v>0</v>
      </c>
      <c r="S183" s="226">
        <v>0.20499999999999999</v>
      </c>
      <c r="T183" s="227">
        <f>S183*H183</f>
        <v>36.387499999999996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8" t="s">
        <v>158</v>
      </c>
      <c r="AT183" s="228" t="s">
        <v>153</v>
      </c>
      <c r="AU183" s="228" t="s">
        <v>85</v>
      </c>
      <c r="AY183" s="20" t="s">
        <v>151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20" t="s">
        <v>83</v>
      </c>
      <c r="BK183" s="229">
        <f>ROUND(I183*H183,2)</f>
        <v>0</v>
      </c>
      <c r="BL183" s="20" t="s">
        <v>158</v>
      </c>
      <c r="BM183" s="228" t="s">
        <v>1178</v>
      </c>
    </row>
    <row r="184" s="2" customFormat="1">
      <c r="A184" s="41"/>
      <c r="B184" s="42"/>
      <c r="C184" s="43"/>
      <c r="D184" s="230" t="s">
        <v>160</v>
      </c>
      <c r="E184" s="43"/>
      <c r="F184" s="231" t="s">
        <v>1179</v>
      </c>
      <c r="G184" s="43"/>
      <c r="H184" s="43"/>
      <c r="I184" s="232"/>
      <c r="J184" s="43"/>
      <c r="K184" s="43"/>
      <c r="L184" s="47"/>
      <c r="M184" s="233"/>
      <c r="N184" s="23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160</v>
      </c>
      <c r="AU184" s="20" t="s">
        <v>85</v>
      </c>
    </row>
    <row r="185" s="13" customFormat="1">
      <c r="A185" s="13"/>
      <c r="B185" s="235"/>
      <c r="C185" s="236"/>
      <c r="D185" s="237" t="s">
        <v>162</v>
      </c>
      <c r="E185" s="238" t="s">
        <v>19</v>
      </c>
      <c r="F185" s="239" t="s">
        <v>1180</v>
      </c>
      <c r="G185" s="236"/>
      <c r="H185" s="240">
        <v>62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162</v>
      </c>
      <c r="AU185" s="246" t="s">
        <v>85</v>
      </c>
      <c r="AV185" s="13" t="s">
        <v>85</v>
      </c>
      <c r="AW185" s="13" t="s">
        <v>37</v>
      </c>
      <c r="AX185" s="13" t="s">
        <v>76</v>
      </c>
      <c r="AY185" s="246" t="s">
        <v>151</v>
      </c>
    </row>
    <row r="186" s="13" customFormat="1">
      <c r="A186" s="13"/>
      <c r="B186" s="235"/>
      <c r="C186" s="236"/>
      <c r="D186" s="237" t="s">
        <v>162</v>
      </c>
      <c r="E186" s="238" t="s">
        <v>19</v>
      </c>
      <c r="F186" s="239" t="s">
        <v>1181</v>
      </c>
      <c r="G186" s="236"/>
      <c r="H186" s="240">
        <v>64</v>
      </c>
      <c r="I186" s="241"/>
      <c r="J186" s="236"/>
      <c r="K186" s="236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162</v>
      </c>
      <c r="AU186" s="246" t="s">
        <v>85</v>
      </c>
      <c r="AV186" s="13" t="s">
        <v>85</v>
      </c>
      <c r="AW186" s="13" t="s">
        <v>37</v>
      </c>
      <c r="AX186" s="13" t="s">
        <v>76</v>
      </c>
      <c r="AY186" s="246" t="s">
        <v>151</v>
      </c>
    </row>
    <row r="187" s="15" customFormat="1">
      <c r="A187" s="15"/>
      <c r="B187" s="258"/>
      <c r="C187" s="259"/>
      <c r="D187" s="237" t="s">
        <v>162</v>
      </c>
      <c r="E187" s="260" t="s">
        <v>19</v>
      </c>
      <c r="F187" s="261" t="s">
        <v>206</v>
      </c>
      <c r="G187" s="259"/>
      <c r="H187" s="260" t="s">
        <v>19</v>
      </c>
      <c r="I187" s="262"/>
      <c r="J187" s="259"/>
      <c r="K187" s="259"/>
      <c r="L187" s="263"/>
      <c r="M187" s="264"/>
      <c r="N187" s="265"/>
      <c r="O187" s="265"/>
      <c r="P187" s="265"/>
      <c r="Q187" s="265"/>
      <c r="R187" s="265"/>
      <c r="S187" s="265"/>
      <c r="T187" s="26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7" t="s">
        <v>162</v>
      </c>
      <c r="AU187" s="267" t="s">
        <v>85</v>
      </c>
      <c r="AV187" s="15" t="s">
        <v>83</v>
      </c>
      <c r="AW187" s="15" t="s">
        <v>37</v>
      </c>
      <c r="AX187" s="15" t="s">
        <v>76</v>
      </c>
      <c r="AY187" s="267" t="s">
        <v>151</v>
      </c>
    </row>
    <row r="188" s="13" customFormat="1">
      <c r="A188" s="13"/>
      <c r="B188" s="235"/>
      <c r="C188" s="236"/>
      <c r="D188" s="237" t="s">
        <v>162</v>
      </c>
      <c r="E188" s="238" t="s">
        <v>19</v>
      </c>
      <c r="F188" s="239" t="s">
        <v>1182</v>
      </c>
      <c r="G188" s="236"/>
      <c r="H188" s="240">
        <v>4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162</v>
      </c>
      <c r="AU188" s="246" t="s">
        <v>85</v>
      </c>
      <c r="AV188" s="13" t="s">
        <v>85</v>
      </c>
      <c r="AW188" s="13" t="s">
        <v>37</v>
      </c>
      <c r="AX188" s="13" t="s">
        <v>76</v>
      </c>
      <c r="AY188" s="246" t="s">
        <v>151</v>
      </c>
    </row>
    <row r="189" s="15" customFormat="1">
      <c r="A189" s="15"/>
      <c r="B189" s="258"/>
      <c r="C189" s="259"/>
      <c r="D189" s="237" t="s">
        <v>162</v>
      </c>
      <c r="E189" s="260" t="s">
        <v>19</v>
      </c>
      <c r="F189" s="261" t="s">
        <v>1142</v>
      </c>
      <c r="G189" s="259"/>
      <c r="H189" s="260" t="s">
        <v>19</v>
      </c>
      <c r="I189" s="262"/>
      <c r="J189" s="259"/>
      <c r="K189" s="259"/>
      <c r="L189" s="263"/>
      <c r="M189" s="264"/>
      <c r="N189" s="265"/>
      <c r="O189" s="265"/>
      <c r="P189" s="265"/>
      <c r="Q189" s="265"/>
      <c r="R189" s="265"/>
      <c r="S189" s="265"/>
      <c r="T189" s="26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7" t="s">
        <v>162</v>
      </c>
      <c r="AU189" s="267" t="s">
        <v>85</v>
      </c>
      <c r="AV189" s="15" t="s">
        <v>83</v>
      </c>
      <c r="AW189" s="15" t="s">
        <v>37</v>
      </c>
      <c r="AX189" s="15" t="s">
        <v>76</v>
      </c>
      <c r="AY189" s="267" t="s">
        <v>151</v>
      </c>
    </row>
    <row r="190" s="13" customFormat="1">
      <c r="A190" s="13"/>
      <c r="B190" s="235"/>
      <c r="C190" s="236"/>
      <c r="D190" s="237" t="s">
        <v>162</v>
      </c>
      <c r="E190" s="238" t="s">
        <v>19</v>
      </c>
      <c r="F190" s="239" t="s">
        <v>1183</v>
      </c>
      <c r="G190" s="236"/>
      <c r="H190" s="240">
        <v>6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162</v>
      </c>
      <c r="AU190" s="246" t="s">
        <v>85</v>
      </c>
      <c r="AV190" s="13" t="s">
        <v>85</v>
      </c>
      <c r="AW190" s="13" t="s">
        <v>37</v>
      </c>
      <c r="AX190" s="13" t="s">
        <v>76</v>
      </c>
      <c r="AY190" s="246" t="s">
        <v>151</v>
      </c>
    </row>
    <row r="191" s="13" customFormat="1">
      <c r="A191" s="13"/>
      <c r="B191" s="235"/>
      <c r="C191" s="236"/>
      <c r="D191" s="237" t="s">
        <v>162</v>
      </c>
      <c r="E191" s="238" t="s">
        <v>19</v>
      </c>
      <c r="F191" s="239" t="s">
        <v>1184</v>
      </c>
      <c r="G191" s="236"/>
      <c r="H191" s="240">
        <v>22.5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162</v>
      </c>
      <c r="AU191" s="246" t="s">
        <v>85</v>
      </c>
      <c r="AV191" s="13" t="s">
        <v>85</v>
      </c>
      <c r="AW191" s="13" t="s">
        <v>37</v>
      </c>
      <c r="AX191" s="13" t="s">
        <v>76</v>
      </c>
      <c r="AY191" s="246" t="s">
        <v>151</v>
      </c>
    </row>
    <row r="192" s="13" customFormat="1">
      <c r="A192" s="13"/>
      <c r="B192" s="235"/>
      <c r="C192" s="236"/>
      <c r="D192" s="237" t="s">
        <v>162</v>
      </c>
      <c r="E192" s="238" t="s">
        <v>19</v>
      </c>
      <c r="F192" s="239" t="s">
        <v>1185</v>
      </c>
      <c r="G192" s="236"/>
      <c r="H192" s="240">
        <v>7</v>
      </c>
      <c r="I192" s="241"/>
      <c r="J192" s="236"/>
      <c r="K192" s="236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162</v>
      </c>
      <c r="AU192" s="246" t="s">
        <v>85</v>
      </c>
      <c r="AV192" s="13" t="s">
        <v>85</v>
      </c>
      <c r="AW192" s="13" t="s">
        <v>37</v>
      </c>
      <c r="AX192" s="13" t="s">
        <v>76</v>
      </c>
      <c r="AY192" s="246" t="s">
        <v>151</v>
      </c>
    </row>
    <row r="193" s="13" customFormat="1">
      <c r="A193" s="13"/>
      <c r="B193" s="235"/>
      <c r="C193" s="236"/>
      <c r="D193" s="237" t="s">
        <v>162</v>
      </c>
      <c r="E193" s="238" t="s">
        <v>19</v>
      </c>
      <c r="F193" s="239" t="s">
        <v>1186</v>
      </c>
      <c r="G193" s="236"/>
      <c r="H193" s="240">
        <v>12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162</v>
      </c>
      <c r="AU193" s="246" t="s">
        <v>85</v>
      </c>
      <c r="AV193" s="13" t="s">
        <v>85</v>
      </c>
      <c r="AW193" s="13" t="s">
        <v>37</v>
      </c>
      <c r="AX193" s="13" t="s">
        <v>76</v>
      </c>
      <c r="AY193" s="246" t="s">
        <v>151</v>
      </c>
    </row>
    <row r="194" s="15" customFormat="1">
      <c r="A194" s="15"/>
      <c r="B194" s="258"/>
      <c r="C194" s="259"/>
      <c r="D194" s="237" t="s">
        <v>162</v>
      </c>
      <c r="E194" s="260" t="s">
        <v>19</v>
      </c>
      <c r="F194" s="261" t="s">
        <v>1154</v>
      </c>
      <c r="G194" s="259"/>
      <c r="H194" s="260" t="s">
        <v>19</v>
      </c>
      <c r="I194" s="262"/>
      <c r="J194" s="259"/>
      <c r="K194" s="259"/>
      <c r="L194" s="263"/>
      <c r="M194" s="264"/>
      <c r="N194" s="265"/>
      <c r="O194" s="265"/>
      <c r="P194" s="265"/>
      <c r="Q194" s="265"/>
      <c r="R194" s="265"/>
      <c r="S194" s="265"/>
      <c r="T194" s="26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7" t="s">
        <v>162</v>
      </c>
      <c r="AU194" s="267" t="s">
        <v>85</v>
      </c>
      <c r="AV194" s="15" t="s">
        <v>83</v>
      </c>
      <c r="AW194" s="15" t="s">
        <v>37</v>
      </c>
      <c r="AX194" s="15" t="s">
        <v>76</v>
      </c>
      <c r="AY194" s="267" t="s">
        <v>151</v>
      </c>
    </row>
    <row r="195" s="14" customFormat="1">
      <c r="A195" s="14"/>
      <c r="B195" s="247"/>
      <c r="C195" s="248"/>
      <c r="D195" s="237" t="s">
        <v>162</v>
      </c>
      <c r="E195" s="249" t="s">
        <v>19</v>
      </c>
      <c r="F195" s="250" t="s">
        <v>176</v>
      </c>
      <c r="G195" s="248"/>
      <c r="H195" s="251">
        <v>177.5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162</v>
      </c>
      <c r="AU195" s="257" t="s">
        <v>85</v>
      </c>
      <c r="AV195" s="14" t="s">
        <v>158</v>
      </c>
      <c r="AW195" s="14" t="s">
        <v>37</v>
      </c>
      <c r="AX195" s="14" t="s">
        <v>83</v>
      </c>
      <c r="AY195" s="257" t="s">
        <v>151</v>
      </c>
    </row>
    <row r="196" s="2" customFormat="1" ht="24.15" customHeight="1">
      <c r="A196" s="41"/>
      <c r="B196" s="42"/>
      <c r="C196" s="217" t="s">
        <v>266</v>
      </c>
      <c r="D196" s="217" t="s">
        <v>153</v>
      </c>
      <c r="E196" s="218" t="s">
        <v>1187</v>
      </c>
      <c r="F196" s="219" t="s">
        <v>1188</v>
      </c>
      <c r="G196" s="220" t="s">
        <v>156</v>
      </c>
      <c r="H196" s="221">
        <v>6</v>
      </c>
      <c r="I196" s="222"/>
      <c r="J196" s="223">
        <f>ROUND(I196*H196,2)</f>
        <v>0</v>
      </c>
      <c r="K196" s="219" t="s">
        <v>157</v>
      </c>
      <c r="L196" s="47"/>
      <c r="M196" s="224" t="s">
        <v>19</v>
      </c>
      <c r="N196" s="225" t="s">
        <v>47</v>
      </c>
      <c r="O196" s="87"/>
      <c r="P196" s="226">
        <f>O196*H196</f>
        <v>0</v>
      </c>
      <c r="Q196" s="226">
        <v>0</v>
      </c>
      <c r="R196" s="226">
        <f>Q196*H196</f>
        <v>0</v>
      </c>
      <c r="S196" s="226">
        <v>0.11500000000000001</v>
      </c>
      <c r="T196" s="227">
        <f>S196*H196</f>
        <v>0.69000000000000006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158</v>
      </c>
      <c r="AT196" s="228" t="s">
        <v>153</v>
      </c>
      <c r="AU196" s="228" t="s">
        <v>85</v>
      </c>
      <c r="AY196" s="20" t="s">
        <v>151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0" t="s">
        <v>83</v>
      </c>
      <c r="BK196" s="229">
        <f>ROUND(I196*H196,2)</f>
        <v>0</v>
      </c>
      <c r="BL196" s="20" t="s">
        <v>158</v>
      </c>
      <c r="BM196" s="228" t="s">
        <v>1189</v>
      </c>
    </row>
    <row r="197" s="2" customFormat="1">
      <c r="A197" s="41"/>
      <c r="B197" s="42"/>
      <c r="C197" s="43"/>
      <c r="D197" s="230" t="s">
        <v>160</v>
      </c>
      <c r="E197" s="43"/>
      <c r="F197" s="231" t="s">
        <v>1190</v>
      </c>
      <c r="G197" s="43"/>
      <c r="H197" s="43"/>
      <c r="I197" s="232"/>
      <c r="J197" s="43"/>
      <c r="K197" s="43"/>
      <c r="L197" s="47"/>
      <c r="M197" s="233"/>
      <c r="N197" s="23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160</v>
      </c>
      <c r="AU197" s="20" t="s">
        <v>85</v>
      </c>
    </row>
    <row r="198" s="13" customFormat="1">
      <c r="A198" s="13"/>
      <c r="B198" s="235"/>
      <c r="C198" s="236"/>
      <c r="D198" s="237" t="s">
        <v>162</v>
      </c>
      <c r="E198" s="238" t="s">
        <v>19</v>
      </c>
      <c r="F198" s="239" t="s">
        <v>1191</v>
      </c>
      <c r="G198" s="236"/>
      <c r="H198" s="240">
        <v>6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162</v>
      </c>
      <c r="AU198" s="246" t="s">
        <v>85</v>
      </c>
      <c r="AV198" s="13" t="s">
        <v>85</v>
      </c>
      <c r="AW198" s="13" t="s">
        <v>37</v>
      </c>
      <c r="AX198" s="13" t="s">
        <v>83</v>
      </c>
      <c r="AY198" s="246" t="s">
        <v>151</v>
      </c>
    </row>
    <row r="199" s="2" customFormat="1" ht="24.15" customHeight="1">
      <c r="A199" s="41"/>
      <c r="B199" s="42"/>
      <c r="C199" s="217" t="s">
        <v>272</v>
      </c>
      <c r="D199" s="217" t="s">
        <v>153</v>
      </c>
      <c r="E199" s="218" t="s">
        <v>1192</v>
      </c>
      <c r="F199" s="219" t="s">
        <v>1193</v>
      </c>
      <c r="G199" s="220" t="s">
        <v>156</v>
      </c>
      <c r="H199" s="221">
        <v>20</v>
      </c>
      <c r="I199" s="222"/>
      <c r="J199" s="223">
        <f>ROUND(I199*H199,2)</f>
        <v>0</v>
      </c>
      <c r="K199" s="219" t="s">
        <v>157</v>
      </c>
      <c r="L199" s="47"/>
      <c r="M199" s="224" t="s">
        <v>19</v>
      </c>
      <c r="N199" s="225" t="s">
        <v>47</v>
      </c>
      <c r="O199" s="87"/>
      <c r="P199" s="226">
        <f>O199*H199</f>
        <v>0</v>
      </c>
      <c r="Q199" s="226">
        <v>0</v>
      </c>
      <c r="R199" s="226">
        <f>Q199*H199</f>
        <v>0</v>
      </c>
      <c r="S199" s="226">
        <v>0.040000000000000001</v>
      </c>
      <c r="T199" s="227">
        <f>S199*H199</f>
        <v>0.80000000000000004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158</v>
      </c>
      <c r="AT199" s="228" t="s">
        <v>153</v>
      </c>
      <c r="AU199" s="228" t="s">
        <v>85</v>
      </c>
      <c r="AY199" s="20" t="s">
        <v>151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0" t="s">
        <v>83</v>
      </c>
      <c r="BK199" s="229">
        <f>ROUND(I199*H199,2)</f>
        <v>0</v>
      </c>
      <c r="BL199" s="20" t="s">
        <v>158</v>
      </c>
      <c r="BM199" s="228" t="s">
        <v>1194</v>
      </c>
    </row>
    <row r="200" s="2" customFormat="1">
      <c r="A200" s="41"/>
      <c r="B200" s="42"/>
      <c r="C200" s="43"/>
      <c r="D200" s="230" t="s">
        <v>160</v>
      </c>
      <c r="E200" s="43"/>
      <c r="F200" s="231" t="s">
        <v>1195</v>
      </c>
      <c r="G200" s="43"/>
      <c r="H200" s="43"/>
      <c r="I200" s="232"/>
      <c r="J200" s="43"/>
      <c r="K200" s="43"/>
      <c r="L200" s="47"/>
      <c r="M200" s="233"/>
      <c r="N200" s="23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160</v>
      </c>
      <c r="AU200" s="20" t="s">
        <v>85</v>
      </c>
    </row>
    <row r="201" s="13" customFormat="1">
      <c r="A201" s="13"/>
      <c r="B201" s="235"/>
      <c r="C201" s="236"/>
      <c r="D201" s="237" t="s">
        <v>162</v>
      </c>
      <c r="E201" s="238" t="s">
        <v>19</v>
      </c>
      <c r="F201" s="239" t="s">
        <v>1196</v>
      </c>
      <c r="G201" s="236"/>
      <c r="H201" s="240">
        <v>20</v>
      </c>
      <c r="I201" s="241"/>
      <c r="J201" s="236"/>
      <c r="K201" s="236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162</v>
      </c>
      <c r="AU201" s="246" t="s">
        <v>85</v>
      </c>
      <c r="AV201" s="13" t="s">
        <v>85</v>
      </c>
      <c r="AW201" s="13" t="s">
        <v>37</v>
      </c>
      <c r="AX201" s="13" t="s">
        <v>83</v>
      </c>
      <c r="AY201" s="246" t="s">
        <v>151</v>
      </c>
    </row>
    <row r="202" s="15" customFormat="1">
      <c r="A202" s="15"/>
      <c r="B202" s="258"/>
      <c r="C202" s="259"/>
      <c r="D202" s="237" t="s">
        <v>162</v>
      </c>
      <c r="E202" s="260" t="s">
        <v>19</v>
      </c>
      <c r="F202" s="261" t="s">
        <v>206</v>
      </c>
      <c r="G202" s="259"/>
      <c r="H202" s="260" t="s">
        <v>19</v>
      </c>
      <c r="I202" s="262"/>
      <c r="J202" s="259"/>
      <c r="K202" s="259"/>
      <c r="L202" s="263"/>
      <c r="M202" s="264"/>
      <c r="N202" s="265"/>
      <c r="O202" s="265"/>
      <c r="P202" s="265"/>
      <c r="Q202" s="265"/>
      <c r="R202" s="265"/>
      <c r="S202" s="265"/>
      <c r="T202" s="26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7" t="s">
        <v>162</v>
      </c>
      <c r="AU202" s="267" t="s">
        <v>85</v>
      </c>
      <c r="AV202" s="15" t="s">
        <v>83</v>
      </c>
      <c r="AW202" s="15" t="s">
        <v>37</v>
      </c>
      <c r="AX202" s="15" t="s">
        <v>76</v>
      </c>
      <c r="AY202" s="267" t="s">
        <v>151</v>
      </c>
    </row>
    <row r="203" s="12" customFormat="1" ht="22.8" customHeight="1">
      <c r="A203" s="12"/>
      <c r="B203" s="201"/>
      <c r="C203" s="202"/>
      <c r="D203" s="203" t="s">
        <v>75</v>
      </c>
      <c r="E203" s="215" t="s">
        <v>182</v>
      </c>
      <c r="F203" s="215" t="s">
        <v>1197</v>
      </c>
      <c r="G203" s="202"/>
      <c r="H203" s="202"/>
      <c r="I203" s="205"/>
      <c r="J203" s="216">
        <f>BK203</f>
        <v>0</v>
      </c>
      <c r="K203" s="202"/>
      <c r="L203" s="207"/>
      <c r="M203" s="208"/>
      <c r="N203" s="209"/>
      <c r="O203" s="209"/>
      <c r="P203" s="210">
        <f>SUM(P204:P317)</f>
        <v>0</v>
      </c>
      <c r="Q203" s="209"/>
      <c r="R203" s="210">
        <f>SUM(R204:R317)</f>
        <v>17.806581960000003</v>
      </c>
      <c r="S203" s="209"/>
      <c r="T203" s="211">
        <f>SUM(T204:T317)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2" t="s">
        <v>83</v>
      </c>
      <c r="AT203" s="213" t="s">
        <v>75</v>
      </c>
      <c r="AU203" s="213" t="s">
        <v>83</v>
      </c>
      <c r="AY203" s="212" t="s">
        <v>151</v>
      </c>
      <c r="BK203" s="214">
        <f>SUM(BK204:BK317)</f>
        <v>0</v>
      </c>
    </row>
    <row r="204" s="2" customFormat="1" ht="24.15" customHeight="1">
      <c r="A204" s="41"/>
      <c r="B204" s="42"/>
      <c r="C204" s="217" t="s">
        <v>278</v>
      </c>
      <c r="D204" s="217" t="s">
        <v>153</v>
      </c>
      <c r="E204" s="218" t="s">
        <v>1198</v>
      </c>
      <c r="F204" s="219" t="s">
        <v>1199</v>
      </c>
      <c r="G204" s="220" t="s">
        <v>193</v>
      </c>
      <c r="H204" s="221">
        <v>6.4500000000000002</v>
      </c>
      <c r="I204" s="222"/>
      <c r="J204" s="223">
        <f>ROUND(I204*H204,2)</f>
        <v>0</v>
      </c>
      <c r="K204" s="219" t="s">
        <v>157</v>
      </c>
      <c r="L204" s="47"/>
      <c r="M204" s="224" t="s">
        <v>19</v>
      </c>
      <c r="N204" s="225" t="s">
        <v>47</v>
      </c>
      <c r="O204" s="87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8" t="s">
        <v>158</v>
      </c>
      <c r="AT204" s="228" t="s">
        <v>153</v>
      </c>
      <c r="AU204" s="228" t="s">
        <v>85</v>
      </c>
      <c r="AY204" s="20" t="s">
        <v>151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20" t="s">
        <v>83</v>
      </c>
      <c r="BK204" s="229">
        <f>ROUND(I204*H204,2)</f>
        <v>0</v>
      </c>
      <c r="BL204" s="20" t="s">
        <v>158</v>
      </c>
      <c r="BM204" s="228" t="s">
        <v>1200</v>
      </c>
    </row>
    <row r="205" s="2" customFormat="1">
      <c r="A205" s="41"/>
      <c r="B205" s="42"/>
      <c r="C205" s="43"/>
      <c r="D205" s="230" t="s">
        <v>160</v>
      </c>
      <c r="E205" s="43"/>
      <c r="F205" s="231" t="s">
        <v>1201</v>
      </c>
      <c r="G205" s="43"/>
      <c r="H205" s="43"/>
      <c r="I205" s="232"/>
      <c r="J205" s="43"/>
      <c r="K205" s="43"/>
      <c r="L205" s="47"/>
      <c r="M205" s="233"/>
      <c r="N205" s="23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160</v>
      </c>
      <c r="AU205" s="20" t="s">
        <v>85</v>
      </c>
    </row>
    <row r="206" s="13" customFormat="1">
      <c r="A206" s="13"/>
      <c r="B206" s="235"/>
      <c r="C206" s="236"/>
      <c r="D206" s="237" t="s">
        <v>162</v>
      </c>
      <c r="E206" s="238" t="s">
        <v>19</v>
      </c>
      <c r="F206" s="239" t="s">
        <v>1141</v>
      </c>
      <c r="G206" s="236"/>
      <c r="H206" s="240">
        <v>0.29999999999999999</v>
      </c>
      <c r="I206" s="241"/>
      <c r="J206" s="236"/>
      <c r="K206" s="236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162</v>
      </c>
      <c r="AU206" s="246" t="s">
        <v>85</v>
      </c>
      <c r="AV206" s="13" t="s">
        <v>85</v>
      </c>
      <c r="AW206" s="13" t="s">
        <v>37</v>
      </c>
      <c r="AX206" s="13" t="s">
        <v>76</v>
      </c>
      <c r="AY206" s="246" t="s">
        <v>151</v>
      </c>
    </row>
    <row r="207" s="15" customFormat="1">
      <c r="A207" s="15"/>
      <c r="B207" s="258"/>
      <c r="C207" s="259"/>
      <c r="D207" s="237" t="s">
        <v>162</v>
      </c>
      <c r="E207" s="260" t="s">
        <v>19</v>
      </c>
      <c r="F207" s="261" t="s">
        <v>1142</v>
      </c>
      <c r="G207" s="259"/>
      <c r="H207" s="260" t="s">
        <v>19</v>
      </c>
      <c r="I207" s="262"/>
      <c r="J207" s="259"/>
      <c r="K207" s="259"/>
      <c r="L207" s="263"/>
      <c r="M207" s="264"/>
      <c r="N207" s="265"/>
      <c r="O207" s="265"/>
      <c r="P207" s="265"/>
      <c r="Q207" s="265"/>
      <c r="R207" s="265"/>
      <c r="S207" s="265"/>
      <c r="T207" s="26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7" t="s">
        <v>162</v>
      </c>
      <c r="AU207" s="267" t="s">
        <v>85</v>
      </c>
      <c r="AV207" s="15" t="s">
        <v>83</v>
      </c>
      <c r="AW207" s="15" t="s">
        <v>37</v>
      </c>
      <c r="AX207" s="15" t="s">
        <v>76</v>
      </c>
      <c r="AY207" s="267" t="s">
        <v>151</v>
      </c>
    </row>
    <row r="208" s="13" customFormat="1">
      <c r="A208" s="13"/>
      <c r="B208" s="235"/>
      <c r="C208" s="236"/>
      <c r="D208" s="237" t="s">
        <v>162</v>
      </c>
      <c r="E208" s="238" t="s">
        <v>19</v>
      </c>
      <c r="F208" s="239" t="s">
        <v>1143</v>
      </c>
      <c r="G208" s="236"/>
      <c r="H208" s="240">
        <v>0.14999999999999999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162</v>
      </c>
      <c r="AU208" s="246" t="s">
        <v>85</v>
      </c>
      <c r="AV208" s="13" t="s">
        <v>85</v>
      </c>
      <c r="AW208" s="13" t="s">
        <v>37</v>
      </c>
      <c r="AX208" s="13" t="s">
        <v>76</v>
      </c>
      <c r="AY208" s="246" t="s">
        <v>151</v>
      </c>
    </row>
    <row r="209" s="13" customFormat="1">
      <c r="A209" s="13"/>
      <c r="B209" s="235"/>
      <c r="C209" s="236"/>
      <c r="D209" s="237" t="s">
        <v>162</v>
      </c>
      <c r="E209" s="238" t="s">
        <v>19</v>
      </c>
      <c r="F209" s="239" t="s">
        <v>1144</v>
      </c>
      <c r="G209" s="236"/>
      <c r="H209" s="240">
        <v>1</v>
      </c>
      <c r="I209" s="241"/>
      <c r="J209" s="236"/>
      <c r="K209" s="236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162</v>
      </c>
      <c r="AU209" s="246" t="s">
        <v>85</v>
      </c>
      <c r="AV209" s="13" t="s">
        <v>85</v>
      </c>
      <c r="AW209" s="13" t="s">
        <v>37</v>
      </c>
      <c r="AX209" s="13" t="s">
        <v>76</v>
      </c>
      <c r="AY209" s="246" t="s">
        <v>151</v>
      </c>
    </row>
    <row r="210" s="13" customFormat="1">
      <c r="A210" s="13"/>
      <c r="B210" s="235"/>
      <c r="C210" s="236"/>
      <c r="D210" s="237" t="s">
        <v>162</v>
      </c>
      <c r="E210" s="238" t="s">
        <v>19</v>
      </c>
      <c r="F210" s="239" t="s">
        <v>1202</v>
      </c>
      <c r="G210" s="236"/>
      <c r="H210" s="240">
        <v>5</v>
      </c>
      <c r="I210" s="241"/>
      <c r="J210" s="236"/>
      <c r="K210" s="236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162</v>
      </c>
      <c r="AU210" s="246" t="s">
        <v>85</v>
      </c>
      <c r="AV210" s="13" t="s">
        <v>85</v>
      </c>
      <c r="AW210" s="13" t="s">
        <v>37</v>
      </c>
      <c r="AX210" s="13" t="s">
        <v>76</v>
      </c>
      <c r="AY210" s="246" t="s">
        <v>151</v>
      </c>
    </row>
    <row r="211" s="14" customFormat="1">
      <c r="A211" s="14"/>
      <c r="B211" s="247"/>
      <c r="C211" s="248"/>
      <c r="D211" s="237" t="s">
        <v>162</v>
      </c>
      <c r="E211" s="249" t="s">
        <v>19</v>
      </c>
      <c r="F211" s="250" t="s">
        <v>176</v>
      </c>
      <c r="G211" s="248"/>
      <c r="H211" s="251">
        <v>6.4500000000000002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162</v>
      </c>
      <c r="AU211" s="257" t="s">
        <v>85</v>
      </c>
      <c r="AV211" s="14" t="s">
        <v>158</v>
      </c>
      <c r="AW211" s="14" t="s">
        <v>37</v>
      </c>
      <c r="AX211" s="14" t="s">
        <v>83</v>
      </c>
      <c r="AY211" s="257" t="s">
        <v>151</v>
      </c>
    </row>
    <row r="212" s="2" customFormat="1" ht="24.15" customHeight="1">
      <c r="A212" s="41"/>
      <c r="B212" s="42"/>
      <c r="C212" s="217" t="s">
        <v>284</v>
      </c>
      <c r="D212" s="217" t="s">
        <v>153</v>
      </c>
      <c r="E212" s="218" t="s">
        <v>1203</v>
      </c>
      <c r="F212" s="219" t="s">
        <v>1204</v>
      </c>
      <c r="G212" s="220" t="s">
        <v>193</v>
      </c>
      <c r="H212" s="221">
        <v>515.45000000000005</v>
      </c>
      <c r="I212" s="222"/>
      <c r="J212" s="223">
        <f>ROUND(I212*H212,2)</f>
        <v>0</v>
      </c>
      <c r="K212" s="219" t="s">
        <v>157</v>
      </c>
      <c r="L212" s="47"/>
      <c r="M212" s="224" t="s">
        <v>19</v>
      </c>
      <c r="N212" s="225" t="s">
        <v>47</v>
      </c>
      <c r="O212" s="87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8" t="s">
        <v>158</v>
      </c>
      <c r="AT212" s="228" t="s">
        <v>153</v>
      </c>
      <c r="AU212" s="228" t="s">
        <v>85</v>
      </c>
      <c r="AY212" s="20" t="s">
        <v>151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20" t="s">
        <v>83</v>
      </c>
      <c r="BK212" s="229">
        <f>ROUND(I212*H212,2)</f>
        <v>0</v>
      </c>
      <c r="BL212" s="20" t="s">
        <v>158</v>
      </c>
      <c r="BM212" s="228" t="s">
        <v>1205</v>
      </c>
    </row>
    <row r="213" s="2" customFormat="1">
      <c r="A213" s="41"/>
      <c r="B213" s="42"/>
      <c r="C213" s="43"/>
      <c r="D213" s="230" t="s">
        <v>160</v>
      </c>
      <c r="E213" s="43"/>
      <c r="F213" s="231" t="s">
        <v>1206</v>
      </c>
      <c r="G213" s="43"/>
      <c r="H213" s="43"/>
      <c r="I213" s="232"/>
      <c r="J213" s="43"/>
      <c r="K213" s="43"/>
      <c r="L213" s="47"/>
      <c r="M213" s="233"/>
      <c r="N213" s="23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160</v>
      </c>
      <c r="AU213" s="20" t="s">
        <v>85</v>
      </c>
    </row>
    <row r="214" s="13" customFormat="1">
      <c r="A214" s="13"/>
      <c r="B214" s="235"/>
      <c r="C214" s="236"/>
      <c r="D214" s="237" t="s">
        <v>162</v>
      </c>
      <c r="E214" s="238" t="s">
        <v>19</v>
      </c>
      <c r="F214" s="239" t="s">
        <v>1207</v>
      </c>
      <c r="G214" s="236"/>
      <c r="H214" s="240">
        <v>515.45000000000005</v>
      </c>
      <c r="I214" s="241"/>
      <c r="J214" s="236"/>
      <c r="K214" s="236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162</v>
      </c>
      <c r="AU214" s="246" t="s">
        <v>85</v>
      </c>
      <c r="AV214" s="13" t="s">
        <v>85</v>
      </c>
      <c r="AW214" s="13" t="s">
        <v>37</v>
      </c>
      <c r="AX214" s="13" t="s">
        <v>83</v>
      </c>
      <c r="AY214" s="246" t="s">
        <v>151</v>
      </c>
    </row>
    <row r="215" s="2" customFormat="1" ht="21.75" customHeight="1">
      <c r="A215" s="41"/>
      <c r="B215" s="42"/>
      <c r="C215" s="217" t="s">
        <v>290</v>
      </c>
      <c r="D215" s="217" t="s">
        <v>153</v>
      </c>
      <c r="E215" s="218" t="s">
        <v>1208</v>
      </c>
      <c r="F215" s="219" t="s">
        <v>1209</v>
      </c>
      <c r="G215" s="220" t="s">
        <v>193</v>
      </c>
      <c r="H215" s="221">
        <v>63.341999999999999</v>
      </c>
      <c r="I215" s="222"/>
      <c r="J215" s="223">
        <f>ROUND(I215*H215,2)</f>
        <v>0</v>
      </c>
      <c r="K215" s="219" t="s">
        <v>157</v>
      </c>
      <c r="L215" s="47"/>
      <c r="M215" s="224" t="s">
        <v>19</v>
      </c>
      <c r="N215" s="225" t="s">
        <v>47</v>
      </c>
      <c r="O215" s="87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8" t="s">
        <v>158</v>
      </c>
      <c r="AT215" s="228" t="s">
        <v>153</v>
      </c>
      <c r="AU215" s="228" t="s">
        <v>85</v>
      </c>
      <c r="AY215" s="20" t="s">
        <v>151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20" t="s">
        <v>83</v>
      </c>
      <c r="BK215" s="229">
        <f>ROUND(I215*H215,2)</f>
        <v>0</v>
      </c>
      <c r="BL215" s="20" t="s">
        <v>158</v>
      </c>
      <c r="BM215" s="228" t="s">
        <v>1210</v>
      </c>
    </row>
    <row r="216" s="2" customFormat="1">
      <c r="A216" s="41"/>
      <c r="B216" s="42"/>
      <c r="C216" s="43"/>
      <c r="D216" s="230" t="s">
        <v>160</v>
      </c>
      <c r="E216" s="43"/>
      <c r="F216" s="231" t="s">
        <v>1211</v>
      </c>
      <c r="G216" s="43"/>
      <c r="H216" s="43"/>
      <c r="I216" s="232"/>
      <c r="J216" s="43"/>
      <c r="K216" s="43"/>
      <c r="L216" s="47"/>
      <c r="M216" s="233"/>
      <c r="N216" s="23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160</v>
      </c>
      <c r="AU216" s="20" t="s">
        <v>85</v>
      </c>
    </row>
    <row r="217" s="13" customFormat="1">
      <c r="A217" s="13"/>
      <c r="B217" s="235"/>
      <c r="C217" s="236"/>
      <c r="D217" s="237" t="s">
        <v>162</v>
      </c>
      <c r="E217" s="238" t="s">
        <v>19</v>
      </c>
      <c r="F217" s="239" t="s">
        <v>1150</v>
      </c>
      <c r="G217" s="236"/>
      <c r="H217" s="240">
        <v>6.5529999999999999</v>
      </c>
      <c r="I217" s="241"/>
      <c r="J217" s="236"/>
      <c r="K217" s="236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162</v>
      </c>
      <c r="AU217" s="246" t="s">
        <v>85</v>
      </c>
      <c r="AV217" s="13" t="s">
        <v>85</v>
      </c>
      <c r="AW217" s="13" t="s">
        <v>37</v>
      </c>
      <c r="AX217" s="13" t="s">
        <v>76</v>
      </c>
      <c r="AY217" s="246" t="s">
        <v>151</v>
      </c>
    </row>
    <row r="218" s="13" customFormat="1">
      <c r="A218" s="13"/>
      <c r="B218" s="235"/>
      <c r="C218" s="236"/>
      <c r="D218" s="237" t="s">
        <v>162</v>
      </c>
      <c r="E218" s="238" t="s">
        <v>19</v>
      </c>
      <c r="F218" s="239" t="s">
        <v>1151</v>
      </c>
      <c r="G218" s="236"/>
      <c r="H218" s="240">
        <v>4.2249999999999996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162</v>
      </c>
      <c r="AU218" s="246" t="s">
        <v>85</v>
      </c>
      <c r="AV218" s="13" t="s">
        <v>85</v>
      </c>
      <c r="AW218" s="13" t="s">
        <v>37</v>
      </c>
      <c r="AX218" s="13" t="s">
        <v>76</v>
      </c>
      <c r="AY218" s="246" t="s">
        <v>151</v>
      </c>
    </row>
    <row r="219" s="15" customFormat="1">
      <c r="A219" s="15"/>
      <c r="B219" s="258"/>
      <c r="C219" s="259"/>
      <c r="D219" s="237" t="s">
        <v>162</v>
      </c>
      <c r="E219" s="260" t="s">
        <v>19</v>
      </c>
      <c r="F219" s="261" t="s">
        <v>206</v>
      </c>
      <c r="G219" s="259"/>
      <c r="H219" s="260" t="s">
        <v>19</v>
      </c>
      <c r="I219" s="262"/>
      <c r="J219" s="259"/>
      <c r="K219" s="259"/>
      <c r="L219" s="263"/>
      <c r="M219" s="264"/>
      <c r="N219" s="265"/>
      <c r="O219" s="265"/>
      <c r="P219" s="265"/>
      <c r="Q219" s="265"/>
      <c r="R219" s="265"/>
      <c r="S219" s="265"/>
      <c r="T219" s="26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7" t="s">
        <v>162</v>
      </c>
      <c r="AU219" s="267" t="s">
        <v>85</v>
      </c>
      <c r="AV219" s="15" t="s">
        <v>83</v>
      </c>
      <c r="AW219" s="15" t="s">
        <v>37</v>
      </c>
      <c r="AX219" s="15" t="s">
        <v>76</v>
      </c>
      <c r="AY219" s="267" t="s">
        <v>151</v>
      </c>
    </row>
    <row r="220" s="13" customFormat="1">
      <c r="A220" s="13"/>
      <c r="B220" s="235"/>
      <c r="C220" s="236"/>
      <c r="D220" s="237" t="s">
        <v>162</v>
      </c>
      <c r="E220" s="238" t="s">
        <v>19</v>
      </c>
      <c r="F220" s="239" t="s">
        <v>1152</v>
      </c>
      <c r="G220" s="236"/>
      <c r="H220" s="240">
        <v>1.8</v>
      </c>
      <c r="I220" s="241"/>
      <c r="J220" s="236"/>
      <c r="K220" s="236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162</v>
      </c>
      <c r="AU220" s="246" t="s">
        <v>85</v>
      </c>
      <c r="AV220" s="13" t="s">
        <v>85</v>
      </c>
      <c r="AW220" s="13" t="s">
        <v>37</v>
      </c>
      <c r="AX220" s="13" t="s">
        <v>76</v>
      </c>
      <c r="AY220" s="246" t="s">
        <v>151</v>
      </c>
    </row>
    <row r="221" s="13" customFormat="1">
      <c r="A221" s="13"/>
      <c r="B221" s="235"/>
      <c r="C221" s="236"/>
      <c r="D221" s="237" t="s">
        <v>162</v>
      </c>
      <c r="E221" s="238" t="s">
        <v>19</v>
      </c>
      <c r="F221" s="239" t="s">
        <v>1153</v>
      </c>
      <c r="G221" s="236"/>
      <c r="H221" s="240">
        <v>11.25</v>
      </c>
      <c r="I221" s="241"/>
      <c r="J221" s="236"/>
      <c r="K221" s="236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162</v>
      </c>
      <c r="AU221" s="246" t="s">
        <v>85</v>
      </c>
      <c r="AV221" s="13" t="s">
        <v>85</v>
      </c>
      <c r="AW221" s="13" t="s">
        <v>37</v>
      </c>
      <c r="AX221" s="13" t="s">
        <v>76</v>
      </c>
      <c r="AY221" s="246" t="s">
        <v>151</v>
      </c>
    </row>
    <row r="222" s="13" customFormat="1">
      <c r="A222" s="13"/>
      <c r="B222" s="235"/>
      <c r="C222" s="236"/>
      <c r="D222" s="237" t="s">
        <v>162</v>
      </c>
      <c r="E222" s="238" t="s">
        <v>19</v>
      </c>
      <c r="F222" s="239" t="s">
        <v>1131</v>
      </c>
      <c r="G222" s="236"/>
      <c r="H222" s="240">
        <v>9</v>
      </c>
      <c r="I222" s="241"/>
      <c r="J222" s="236"/>
      <c r="K222" s="236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162</v>
      </c>
      <c r="AU222" s="246" t="s">
        <v>85</v>
      </c>
      <c r="AV222" s="13" t="s">
        <v>85</v>
      </c>
      <c r="AW222" s="13" t="s">
        <v>37</v>
      </c>
      <c r="AX222" s="13" t="s">
        <v>76</v>
      </c>
      <c r="AY222" s="246" t="s">
        <v>151</v>
      </c>
    </row>
    <row r="223" s="15" customFormat="1">
      <c r="A223" s="15"/>
      <c r="B223" s="258"/>
      <c r="C223" s="259"/>
      <c r="D223" s="237" t="s">
        <v>162</v>
      </c>
      <c r="E223" s="260" t="s">
        <v>19</v>
      </c>
      <c r="F223" s="261" t="s">
        <v>1154</v>
      </c>
      <c r="G223" s="259"/>
      <c r="H223" s="260" t="s">
        <v>19</v>
      </c>
      <c r="I223" s="262"/>
      <c r="J223" s="259"/>
      <c r="K223" s="259"/>
      <c r="L223" s="263"/>
      <c r="M223" s="264"/>
      <c r="N223" s="265"/>
      <c r="O223" s="265"/>
      <c r="P223" s="265"/>
      <c r="Q223" s="265"/>
      <c r="R223" s="265"/>
      <c r="S223" s="265"/>
      <c r="T223" s="26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7" t="s">
        <v>162</v>
      </c>
      <c r="AU223" s="267" t="s">
        <v>85</v>
      </c>
      <c r="AV223" s="15" t="s">
        <v>83</v>
      </c>
      <c r="AW223" s="15" t="s">
        <v>37</v>
      </c>
      <c r="AX223" s="15" t="s">
        <v>76</v>
      </c>
      <c r="AY223" s="267" t="s">
        <v>151</v>
      </c>
    </row>
    <row r="224" s="15" customFormat="1">
      <c r="A224" s="15"/>
      <c r="B224" s="258"/>
      <c r="C224" s="259"/>
      <c r="D224" s="237" t="s">
        <v>162</v>
      </c>
      <c r="E224" s="260" t="s">
        <v>19</v>
      </c>
      <c r="F224" s="261" t="s">
        <v>1105</v>
      </c>
      <c r="G224" s="259"/>
      <c r="H224" s="260" t="s">
        <v>19</v>
      </c>
      <c r="I224" s="262"/>
      <c r="J224" s="259"/>
      <c r="K224" s="259"/>
      <c r="L224" s="263"/>
      <c r="M224" s="264"/>
      <c r="N224" s="265"/>
      <c r="O224" s="265"/>
      <c r="P224" s="265"/>
      <c r="Q224" s="265"/>
      <c r="R224" s="265"/>
      <c r="S224" s="265"/>
      <c r="T224" s="26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7" t="s">
        <v>162</v>
      </c>
      <c r="AU224" s="267" t="s">
        <v>85</v>
      </c>
      <c r="AV224" s="15" t="s">
        <v>83</v>
      </c>
      <c r="AW224" s="15" t="s">
        <v>37</v>
      </c>
      <c r="AX224" s="15" t="s">
        <v>76</v>
      </c>
      <c r="AY224" s="267" t="s">
        <v>151</v>
      </c>
    </row>
    <row r="225" s="13" customFormat="1">
      <c r="A225" s="13"/>
      <c r="B225" s="235"/>
      <c r="C225" s="236"/>
      <c r="D225" s="237" t="s">
        <v>162</v>
      </c>
      <c r="E225" s="238" t="s">
        <v>19</v>
      </c>
      <c r="F225" s="239" t="s">
        <v>1212</v>
      </c>
      <c r="G225" s="236"/>
      <c r="H225" s="240">
        <v>30.513999999999999</v>
      </c>
      <c r="I225" s="241"/>
      <c r="J225" s="236"/>
      <c r="K225" s="236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162</v>
      </c>
      <c r="AU225" s="246" t="s">
        <v>85</v>
      </c>
      <c r="AV225" s="13" t="s">
        <v>85</v>
      </c>
      <c r="AW225" s="13" t="s">
        <v>37</v>
      </c>
      <c r="AX225" s="13" t="s">
        <v>76</v>
      </c>
      <c r="AY225" s="246" t="s">
        <v>151</v>
      </c>
    </row>
    <row r="226" s="15" customFormat="1">
      <c r="A226" s="15"/>
      <c r="B226" s="258"/>
      <c r="C226" s="259"/>
      <c r="D226" s="237" t="s">
        <v>162</v>
      </c>
      <c r="E226" s="260" t="s">
        <v>19</v>
      </c>
      <c r="F226" s="261" t="s">
        <v>1154</v>
      </c>
      <c r="G226" s="259"/>
      <c r="H226" s="260" t="s">
        <v>19</v>
      </c>
      <c r="I226" s="262"/>
      <c r="J226" s="259"/>
      <c r="K226" s="259"/>
      <c r="L226" s="263"/>
      <c r="M226" s="264"/>
      <c r="N226" s="265"/>
      <c r="O226" s="265"/>
      <c r="P226" s="265"/>
      <c r="Q226" s="265"/>
      <c r="R226" s="265"/>
      <c r="S226" s="265"/>
      <c r="T226" s="26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7" t="s">
        <v>162</v>
      </c>
      <c r="AU226" s="267" t="s">
        <v>85</v>
      </c>
      <c r="AV226" s="15" t="s">
        <v>83</v>
      </c>
      <c r="AW226" s="15" t="s">
        <v>37</v>
      </c>
      <c r="AX226" s="15" t="s">
        <v>76</v>
      </c>
      <c r="AY226" s="267" t="s">
        <v>151</v>
      </c>
    </row>
    <row r="227" s="14" customFormat="1">
      <c r="A227" s="14"/>
      <c r="B227" s="247"/>
      <c r="C227" s="248"/>
      <c r="D227" s="237" t="s">
        <v>162</v>
      </c>
      <c r="E227" s="249" t="s">
        <v>19</v>
      </c>
      <c r="F227" s="250" t="s">
        <v>176</v>
      </c>
      <c r="G227" s="248"/>
      <c r="H227" s="251">
        <v>63.341999999999999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162</v>
      </c>
      <c r="AU227" s="257" t="s">
        <v>85</v>
      </c>
      <c r="AV227" s="14" t="s">
        <v>158</v>
      </c>
      <c r="AW227" s="14" t="s">
        <v>37</v>
      </c>
      <c r="AX227" s="14" t="s">
        <v>83</v>
      </c>
      <c r="AY227" s="257" t="s">
        <v>151</v>
      </c>
    </row>
    <row r="228" s="2" customFormat="1" ht="24.15" customHeight="1">
      <c r="A228" s="41"/>
      <c r="B228" s="42"/>
      <c r="C228" s="217" t="s">
        <v>298</v>
      </c>
      <c r="D228" s="217" t="s">
        <v>153</v>
      </c>
      <c r="E228" s="218" t="s">
        <v>1213</v>
      </c>
      <c r="F228" s="219" t="s">
        <v>1214</v>
      </c>
      <c r="G228" s="220" t="s">
        <v>193</v>
      </c>
      <c r="H228" s="221">
        <v>264.17500000000001</v>
      </c>
      <c r="I228" s="222"/>
      <c r="J228" s="223">
        <f>ROUND(I228*H228,2)</f>
        <v>0</v>
      </c>
      <c r="K228" s="219" t="s">
        <v>157</v>
      </c>
      <c r="L228" s="47"/>
      <c r="M228" s="224" t="s">
        <v>19</v>
      </c>
      <c r="N228" s="225" t="s">
        <v>47</v>
      </c>
      <c r="O228" s="87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8" t="s">
        <v>158</v>
      </c>
      <c r="AT228" s="228" t="s">
        <v>153</v>
      </c>
      <c r="AU228" s="228" t="s">
        <v>85</v>
      </c>
      <c r="AY228" s="20" t="s">
        <v>151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20" t="s">
        <v>83</v>
      </c>
      <c r="BK228" s="229">
        <f>ROUND(I228*H228,2)</f>
        <v>0</v>
      </c>
      <c r="BL228" s="20" t="s">
        <v>158</v>
      </c>
      <c r="BM228" s="228" t="s">
        <v>1215</v>
      </c>
    </row>
    <row r="229" s="2" customFormat="1">
      <c r="A229" s="41"/>
      <c r="B229" s="42"/>
      <c r="C229" s="43"/>
      <c r="D229" s="230" t="s">
        <v>160</v>
      </c>
      <c r="E229" s="43"/>
      <c r="F229" s="231" t="s">
        <v>1216</v>
      </c>
      <c r="G229" s="43"/>
      <c r="H229" s="43"/>
      <c r="I229" s="232"/>
      <c r="J229" s="43"/>
      <c r="K229" s="43"/>
      <c r="L229" s="47"/>
      <c r="M229" s="233"/>
      <c r="N229" s="23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160</v>
      </c>
      <c r="AU229" s="20" t="s">
        <v>85</v>
      </c>
    </row>
    <row r="230" s="13" customFormat="1">
      <c r="A230" s="13"/>
      <c r="B230" s="235"/>
      <c r="C230" s="236"/>
      <c r="D230" s="237" t="s">
        <v>162</v>
      </c>
      <c r="E230" s="238" t="s">
        <v>19</v>
      </c>
      <c r="F230" s="239" t="s">
        <v>1217</v>
      </c>
      <c r="G230" s="236"/>
      <c r="H230" s="240">
        <v>264.17500000000001</v>
      </c>
      <c r="I230" s="241"/>
      <c r="J230" s="236"/>
      <c r="K230" s="236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162</v>
      </c>
      <c r="AU230" s="246" t="s">
        <v>85</v>
      </c>
      <c r="AV230" s="13" t="s">
        <v>85</v>
      </c>
      <c r="AW230" s="13" t="s">
        <v>37</v>
      </c>
      <c r="AX230" s="13" t="s">
        <v>83</v>
      </c>
      <c r="AY230" s="246" t="s">
        <v>151</v>
      </c>
    </row>
    <row r="231" s="2" customFormat="1" ht="16.5" customHeight="1">
      <c r="A231" s="41"/>
      <c r="B231" s="42"/>
      <c r="C231" s="217" t="s">
        <v>304</v>
      </c>
      <c r="D231" s="217" t="s">
        <v>153</v>
      </c>
      <c r="E231" s="218" t="s">
        <v>1218</v>
      </c>
      <c r="F231" s="219" t="s">
        <v>1219</v>
      </c>
      <c r="G231" s="220" t="s">
        <v>193</v>
      </c>
      <c r="H231" s="221">
        <v>264.17500000000001</v>
      </c>
      <c r="I231" s="222"/>
      <c r="J231" s="223">
        <f>ROUND(I231*H231,2)</f>
        <v>0</v>
      </c>
      <c r="K231" s="219" t="s">
        <v>157</v>
      </c>
      <c r="L231" s="47"/>
      <c r="M231" s="224" t="s">
        <v>19</v>
      </c>
      <c r="N231" s="225" t="s">
        <v>47</v>
      </c>
      <c r="O231" s="87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8" t="s">
        <v>158</v>
      </c>
      <c r="AT231" s="228" t="s">
        <v>153</v>
      </c>
      <c r="AU231" s="228" t="s">
        <v>85</v>
      </c>
      <c r="AY231" s="20" t="s">
        <v>151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20" t="s">
        <v>83</v>
      </c>
      <c r="BK231" s="229">
        <f>ROUND(I231*H231,2)</f>
        <v>0</v>
      </c>
      <c r="BL231" s="20" t="s">
        <v>158</v>
      </c>
      <c r="BM231" s="228" t="s">
        <v>1220</v>
      </c>
    </row>
    <row r="232" s="2" customFormat="1">
      <c r="A232" s="41"/>
      <c r="B232" s="42"/>
      <c r="C232" s="43"/>
      <c r="D232" s="230" t="s">
        <v>160</v>
      </c>
      <c r="E232" s="43"/>
      <c r="F232" s="231" t="s">
        <v>1221</v>
      </c>
      <c r="G232" s="43"/>
      <c r="H232" s="43"/>
      <c r="I232" s="232"/>
      <c r="J232" s="43"/>
      <c r="K232" s="43"/>
      <c r="L232" s="47"/>
      <c r="M232" s="233"/>
      <c r="N232" s="23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160</v>
      </c>
      <c r="AU232" s="20" t="s">
        <v>85</v>
      </c>
    </row>
    <row r="233" s="13" customFormat="1">
      <c r="A233" s="13"/>
      <c r="B233" s="235"/>
      <c r="C233" s="236"/>
      <c r="D233" s="237" t="s">
        <v>162</v>
      </c>
      <c r="E233" s="238" t="s">
        <v>19</v>
      </c>
      <c r="F233" s="239" t="s">
        <v>1217</v>
      </c>
      <c r="G233" s="236"/>
      <c r="H233" s="240">
        <v>264.17500000000001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162</v>
      </c>
      <c r="AU233" s="246" t="s">
        <v>85</v>
      </c>
      <c r="AV233" s="13" t="s">
        <v>85</v>
      </c>
      <c r="AW233" s="13" t="s">
        <v>37</v>
      </c>
      <c r="AX233" s="13" t="s">
        <v>83</v>
      </c>
      <c r="AY233" s="246" t="s">
        <v>151</v>
      </c>
    </row>
    <row r="234" s="2" customFormat="1" ht="24.15" customHeight="1">
      <c r="A234" s="41"/>
      <c r="B234" s="42"/>
      <c r="C234" s="217" t="s">
        <v>322</v>
      </c>
      <c r="D234" s="217" t="s">
        <v>153</v>
      </c>
      <c r="E234" s="218" t="s">
        <v>1222</v>
      </c>
      <c r="F234" s="219" t="s">
        <v>1223</v>
      </c>
      <c r="G234" s="220" t="s">
        <v>193</v>
      </c>
      <c r="H234" s="221">
        <v>6.4500000000000002</v>
      </c>
      <c r="I234" s="222"/>
      <c r="J234" s="223">
        <f>ROUND(I234*H234,2)</f>
        <v>0</v>
      </c>
      <c r="K234" s="219" t="s">
        <v>157</v>
      </c>
      <c r="L234" s="47"/>
      <c r="M234" s="224" t="s">
        <v>19</v>
      </c>
      <c r="N234" s="225" t="s">
        <v>47</v>
      </c>
      <c r="O234" s="87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8" t="s">
        <v>158</v>
      </c>
      <c r="AT234" s="228" t="s">
        <v>153</v>
      </c>
      <c r="AU234" s="228" t="s">
        <v>85</v>
      </c>
      <c r="AY234" s="20" t="s">
        <v>151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20" t="s">
        <v>83</v>
      </c>
      <c r="BK234" s="229">
        <f>ROUND(I234*H234,2)</f>
        <v>0</v>
      </c>
      <c r="BL234" s="20" t="s">
        <v>158</v>
      </c>
      <c r="BM234" s="228" t="s">
        <v>1224</v>
      </c>
    </row>
    <row r="235" s="2" customFormat="1">
      <c r="A235" s="41"/>
      <c r="B235" s="42"/>
      <c r="C235" s="43"/>
      <c r="D235" s="230" t="s">
        <v>160</v>
      </c>
      <c r="E235" s="43"/>
      <c r="F235" s="231" t="s">
        <v>1225</v>
      </c>
      <c r="G235" s="43"/>
      <c r="H235" s="43"/>
      <c r="I235" s="232"/>
      <c r="J235" s="43"/>
      <c r="K235" s="43"/>
      <c r="L235" s="47"/>
      <c r="M235" s="233"/>
      <c r="N235" s="23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160</v>
      </c>
      <c r="AU235" s="20" t="s">
        <v>85</v>
      </c>
    </row>
    <row r="236" s="15" customFormat="1">
      <c r="A236" s="15"/>
      <c r="B236" s="258"/>
      <c r="C236" s="259"/>
      <c r="D236" s="237" t="s">
        <v>162</v>
      </c>
      <c r="E236" s="260" t="s">
        <v>19</v>
      </c>
      <c r="F236" s="261" t="s">
        <v>1226</v>
      </c>
      <c r="G236" s="259"/>
      <c r="H236" s="260" t="s">
        <v>19</v>
      </c>
      <c r="I236" s="262"/>
      <c r="J236" s="259"/>
      <c r="K236" s="259"/>
      <c r="L236" s="263"/>
      <c r="M236" s="264"/>
      <c r="N236" s="265"/>
      <c r="O236" s="265"/>
      <c r="P236" s="265"/>
      <c r="Q236" s="265"/>
      <c r="R236" s="265"/>
      <c r="S236" s="265"/>
      <c r="T236" s="26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7" t="s">
        <v>162</v>
      </c>
      <c r="AU236" s="267" t="s">
        <v>85</v>
      </c>
      <c r="AV236" s="15" t="s">
        <v>83</v>
      </c>
      <c r="AW236" s="15" t="s">
        <v>37</v>
      </c>
      <c r="AX236" s="15" t="s">
        <v>76</v>
      </c>
      <c r="AY236" s="267" t="s">
        <v>151</v>
      </c>
    </row>
    <row r="237" s="13" customFormat="1">
      <c r="A237" s="13"/>
      <c r="B237" s="235"/>
      <c r="C237" s="236"/>
      <c r="D237" s="237" t="s">
        <v>162</v>
      </c>
      <c r="E237" s="238" t="s">
        <v>19</v>
      </c>
      <c r="F237" s="239" t="s">
        <v>1141</v>
      </c>
      <c r="G237" s="236"/>
      <c r="H237" s="240">
        <v>0.29999999999999999</v>
      </c>
      <c r="I237" s="241"/>
      <c r="J237" s="236"/>
      <c r="K237" s="236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162</v>
      </c>
      <c r="AU237" s="246" t="s">
        <v>85</v>
      </c>
      <c r="AV237" s="13" t="s">
        <v>85</v>
      </c>
      <c r="AW237" s="13" t="s">
        <v>37</v>
      </c>
      <c r="AX237" s="13" t="s">
        <v>76</v>
      </c>
      <c r="AY237" s="246" t="s">
        <v>151</v>
      </c>
    </row>
    <row r="238" s="15" customFormat="1">
      <c r="A238" s="15"/>
      <c r="B238" s="258"/>
      <c r="C238" s="259"/>
      <c r="D238" s="237" t="s">
        <v>162</v>
      </c>
      <c r="E238" s="260" t="s">
        <v>19</v>
      </c>
      <c r="F238" s="261" t="s">
        <v>1142</v>
      </c>
      <c r="G238" s="259"/>
      <c r="H238" s="260" t="s">
        <v>19</v>
      </c>
      <c r="I238" s="262"/>
      <c r="J238" s="259"/>
      <c r="K238" s="259"/>
      <c r="L238" s="263"/>
      <c r="M238" s="264"/>
      <c r="N238" s="265"/>
      <c r="O238" s="265"/>
      <c r="P238" s="265"/>
      <c r="Q238" s="265"/>
      <c r="R238" s="265"/>
      <c r="S238" s="265"/>
      <c r="T238" s="26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7" t="s">
        <v>162</v>
      </c>
      <c r="AU238" s="267" t="s">
        <v>85</v>
      </c>
      <c r="AV238" s="15" t="s">
        <v>83</v>
      </c>
      <c r="AW238" s="15" t="s">
        <v>37</v>
      </c>
      <c r="AX238" s="15" t="s">
        <v>76</v>
      </c>
      <c r="AY238" s="267" t="s">
        <v>151</v>
      </c>
    </row>
    <row r="239" s="13" customFormat="1">
      <c r="A239" s="13"/>
      <c r="B239" s="235"/>
      <c r="C239" s="236"/>
      <c r="D239" s="237" t="s">
        <v>162</v>
      </c>
      <c r="E239" s="238" t="s">
        <v>19</v>
      </c>
      <c r="F239" s="239" t="s">
        <v>1143</v>
      </c>
      <c r="G239" s="236"/>
      <c r="H239" s="240">
        <v>0.14999999999999999</v>
      </c>
      <c r="I239" s="241"/>
      <c r="J239" s="236"/>
      <c r="K239" s="236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162</v>
      </c>
      <c r="AU239" s="246" t="s">
        <v>85</v>
      </c>
      <c r="AV239" s="13" t="s">
        <v>85</v>
      </c>
      <c r="AW239" s="13" t="s">
        <v>37</v>
      </c>
      <c r="AX239" s="13" t="s">
        <v>76</v>
      </c>
      <c r="AY239" s="246" t="s">
        <v>151</v>
      </c>
    </row>
    <row r="240" s="13" customFormat="1">
      <c r="A240" s="13"/>
      <c r="B240" s="235"/>
      <c r="C240" s="236"/>
      <c r="D240" s="237" t="s">
        <v>162</v>
      </c>
      <c r="E240" s="238" t="s">
        <v>19</v>
      </c>
      <c r="F240" s="239" t="s">
        <v>1144</v>
      </c>
      <c r="G240" s="236"/>
      <c r="H240" s="240">
        <v>1</v>
      </c>
      <c r="I240" s="241"/>
      <c r="J240" s="236"/>
      <c r="K240" s="236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162</v>
      </c>
      <c r="AU240" s="246" t="s">
        <v>85</v>
      </c>
      <c r="AV240" s="13" t="s">
        <v>85</v>
      </c>
      <c r="AW240" s="13" t="s">
        <v>37</v>
      </c>
      <c r="AX240" s="13" t="s">
        <v>76</v>
      </c>
      <c r="AY240" s="246" t="s">
        <v>151</v>
      </c>
    </row>
    <row r="241" s="13" customFormat="1">
      <c r="A241" s="13"/>
      <c r="B241" s="235"/>
      <c r="C241" s="236"/>
      <c r="D241" s="237" t="s">
        <v>162</v>
      </c>
      <c r="E241" s="238" t="s">
        <v>19</v>
      </c>
      <c r="F241" s="239" t="s">
        <v>1202</v>
      </c>
      <c r="G241" s="236"/>
      <c r="H241" s="240">
        <v>5</v>
      </c>
      <c r="I241" s="241"/>
      <c r="J241" s="236"/>
      <c r="K241" s="236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162</v>
      </c>
      <c r="AU241" s="246" t="s">
        <v>85</v>
      </c>
      <c r="AV241" s="13" t="s">
        <v>85</v>
      </c>
      <c r="AW241" s="13" t="s">
        <v>37</v>
      </c>
      <c r="AX241" s="13" t="s">
        <v>76</v>
      </c>
      <c r="AY241" s="246" t="s">
        <v>151</v>
      </c>
    </row>
    <row r="242" s="14" customFormat="1">
      <c r="A242" s="14"/>
      <c r="B242" s="247"/>
      <c r="C242" s="248"/>
      <c r="D242" s="237" t="s">
        <v>162</v>
      </c>
      <c r="E242" s="249" t="s">
        <v>19</v>
      </c>
      <c r="F242" s="250" t="s">
        <v>176</v>
      </c>
      <c r="G242" s="248"/>
      <c r="H242" s="251">
        <v>6.4500000000000002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162</v>
      </c>
      <c r="AU242" s="257" t="s">
        <v>85</v>
      </c>
      <c r="AV242" s="14" t="s">
        <v>158</v>
      </c>
      <c r="AW242" s="14" t="s">
        <v>37</v>
      </c>
      <c r="AX242" s="14" t="s">
        <v>83</v>
      </c>
      <c r="AY242" s="257" t="s">
        <v>151</v>
      </c>
    </row>
    <row r="243" s="2" customFormat="1" ht="24.15" customHeight="1">
      <c r="A243" s="41"/>
      <c r="B243" s="42"/>
      <c r="C243" s="217" t="s">
        <v>7</v>
      </c>
      <c r="D243" s="217" t="s">
        <v>153</v>
      </c>
      <c r="E243" s="218" t="s">
        <v>1227</v>
      </c>
      <c r="F243" s="219" t="s">
        <v>1228</v>
      </c>
      <c r="G243" s="220" t="s">
        <v>193</v>
      </c>
      <c r="H243" s="221">
        <v>257.72500000000002</v>
      </c>
      <c r="I243" s="222"/>
      <c r="J243" s="223">
        <f>ROUND(I243*H243,2)</f>
        <v>0</v>
      </c>
      <c r="K243" s="219" t="s">
        <v>157</v>
      </c>
      <c r="L243" s="47"/>
      <c r="M243" s="224" t="s">
        <v>19</v>
      </c>
      <c r="N243" s="225" t="s">
        <v>47</v>
      </c>
      <c r="O243" s="87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8" t="s">
        <v>158</v>
      </c>
      <c r="AT243" s="228" t="s">
        <v>153</v>
      </c>
      <c r="AU243" s="228" t="s">
        <v>85</v>
      </c>
      <c r="AY243" s="20" t="s">
        <v>151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20" t="s">
        <v>83</v>
      </c>
      <c r="BK243" s="229">
        <f>ROUND(I243*H243,2)</f>
        <v>0</v>
      </c>
      <c r="BL243" s="20" t="s">
        <v>158</v>
      </c>
      <c r="BM243" s="228" t="s">
        <v>1229</v>
      </c>
    </row>
    <row r="244" s="2" customFormat="1">
      <c r="A244" s="41"/>
      <c r="B244" s="42"/>
      <c r="C244" s="43"/>
      <c r="D244" s="230" t="s">
        <v>160</v>
      </c>
      <c r="E244" s="43"/>
      <c r="F244" s="231" t="s">
        <v>1230</v>
      </c>
      <c r="G244" s="43"/>
      <c r="H244" s="43"/>
      <c r="I244" s="232"/>
      <c r="J244" s="43"/>
      <c r="K244" s="43"/>
      <c r="L244" s="47"/>
      <c r="M244" s="233"/>
      <c r="N244" s="23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160</v>
      </c>
      <c r="AU244" s="20" t="s">
        <v>85</v>
      </c>
    </row>
    <row r="245" s="13" customFormat="1">
      <c r="A245" s="13"/>
      <c r="B245" s="235"/>
      <c r="C245" s="236"/>
      <c r="D245" s="237" t="s">
        <v>162</v>
      </c>
      <c r="E245" s="238" t="s">
        <v>19</v>
      </c>
      <c r="F245" s="239" t="s">
        <v>1166</v>
      </c>
      <c r="G245" s="236"/>
      <c r="H245" s="240">
        <v>55.200000000000003</v>
      </c>
      <c r="I245" s="241"/>
      <c r="J245" s="236"/>
      <c r="K245" s="236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162</v>
      </c>
      <c r="AU245" s="246" t="s">
        <v>85</v>
      </c>
      <c r="AV245" s="13" t="s">
        <v>85</v>
      </c>
      <c r="AW245" s="13" t="s">
        <v>37</v>
      </c>
      <c r="AX245" s="13" t="s">
        <v>76</v>
      </c>
      <c r="AY245" s="246" t="s">
        <v>151</v>
      </c>
    </row>
    <row r="246" s="13" customFormat="1">
      <c r="A246" s="13"/>
      <c r="B246" s="235"/>
      <c r="C246" s="236"/>
      <c r="D246" s="237" t="s">
        <v>162</v>
      </c>
      <c r="E246" s="238" t="s">
        <v>19</v>
      </c>
      <c r="F246" s="239" t="s">
        <v>1167</v>
      </c>
      <c r="G246" s="236"/>
      <c r="H246" s="240">
        <v>51.174999999999997</v>
      </c>
      <c r="I246" s="241"/>
      <c r="J246" s="236"/>
      <c r="K246" s="236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162</v>
      </c>
      <c r="AU246" s="246" t="s">
        <v>85</v>
      </c>
      <c r="AV246" s="13" t="s">
        <v>85</v>
      </c>
      <c r="AW246" s="13" t="s">
        <v>37</v>
      </c>
      <c r="AX246" s="13" t="s">
        <v>76</v>
      </c>
      <c r="AY246" s="246" t="s">
        <v>151</v>
      </c>
    </row>
    <row r="247" s="13" customFormat="1">
      <c r="A247" s="13"/>
      <c r="B247" s="235"/>
      <c r="C247" s="236"/>
      <c r="D247" s="237" t="s">
        <v>162</v>
      </c>
      <c r="E247" s="238" t="s">
        <v>19</v>
      </c>
      <c r="F247" s="239" t="s">
        <v>1168</v>
      </c>
      <c r="G247" s="236"/>
      <c r="H247" s="240">
        <v>68.599999999999994</v>
      </c>
      <c r="I247" s="241"/>
      <c r="J247" s="236"/>
      <c r="K247" s="236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162</v>
      </c>
      <c r="AU247" s="246" t="s">
        <v>85</v>
      </c>
      <c r="AV247" s="13" t="s">
        <v>85</v>
      </c>
      <c r="AW247" s="13" t="s">
        <v>37</v>
      </c>
      <c r="AX247" s="13" t="s">
        <v>76</v>
      </c>
      <c r="AY247" s="246" t="s">
        <v>151</v>
      </c>
    </row>
    <row r="248" s="13" customFormat="1">
      <c r="A248" s="13"/>
      <c r="B248" s="235"/>
      <c r="C248" s="236"/>
      <c r="D248" s="237" t="s">
        <v>162</v>
      </c>
      <c r="E248" s="238" t="s">
        <v>19</v>
      </c>
      <c r="F248" s="239" t="s">
        <v>1169</v>
      </c>
      <c r="G248" s="236"/>
      <c r="H248" s="240">
        <v>65.650000000000006</v>
      </c>
      <c r="I248" s="241"/>
      <c r="J248" s="236"/>
      <c r="K248" s="236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162</v>
      </c>
      <c r="AU248" s="246" t="s">
        <v>85</v>
      </c>
      <c r="AV248" s="13" t="s">
        <v>85</v>
      </c>
      <c r="AW248" s="13" t="s">
        <v>37</v>
      </c>
      <c r="AX248" s="13" t="s">
        <v>76</v>
      </c>
      <c r="AY248" s="246" t="s">
        <v>151</v>
      </c>
    </row>
    <row r="249" s="15" customFormat="1">
      <c r="A249" s="15"/>
      <c r="B249" s="258"/>
      <c r="C249" s="259"/>
      <c r="D249" s="237" t="s">
        <v>162</v>
      </c>
      <c r="E249" s="260" t="s">
        <v>19</v>
      </c>
      <c r="F249" s="261" t="s">
        <v>206</v>
      </c>
      <c r="G249" s="259"/>
      <c r="H249" s="260" t="s">
        <v>19</v>
      </c>
      <c r="I249" s="262"/>
      <c r="J249" s="259"/>
      <c r="K249" s="259"/>
      <c r="L249" s="263"/>
      <c r="M249" s="264"/>
      <c r="N249" s="265"/>
      <c r="O249" s="265"/>
      <c r="P249" s="265"/>
      <c r="Q249" s="265"/>
      <c r="R249" s="265"/>
      <c r="S249" s="265"/>
      <c r="T249" s="26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7" t="s">
        <v>162</v>
      </c>
      <c r="AU249" s="267" t="s">
        <v>85</v>
      </c>
      <c r="AV249" s="15" t="s">
        <v>83</v>
      </c>
      <c r="AW249" s="15" t="s">
        <v>37</v>
      </c>
      <c r="AX249" s="15" t="s">
        <v>76</v>
      </c>
      <c r="AY249" s="267" t="s">
        <v>151</v>
      </c>
    </row>
    <row r="250" s="13" customFormat="1">
      <c r="A250" s="13"/>
      <c r="B250" s="235"/>
      <c r="C250" s="236"/>
      <c r="D250" s="237" t="s">
        <v>162</v>
      </c>
      <c r="E250" s="238" t="s">
        <v>19</v>
      </c>
      <c r="F250" s="239" t="s">
        <v>1170</v>
      </c>
      <c r="G250" s="236"/>
      <c r="H250" s="240">
        <v>17.100000000000001</v>
      </c>
      <c r="I250" s="241"/>
      <c r="J250" s="236"/>
      <c r="K250" s="236"/>
      <c r="L250" s="242"/>
      <c r="M250" s="243"/>
      <c r="N250" s="244"/>
      <c r="O250" s="244"/>
      <c r="P250" s="244"/>
      <c r="Q250" s="244"/>
      <c r="R250" s="244"/>
      <c r="S250" s="244"/>
      <c r="T250" s="24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6" t="s">
        <v>162</v>
      </c>
      <c r="AU250" s="246" t="s">
        <v>85</v>
      </c>
      <c r="AV250" s="13" t="s">
        <v>85</v>
      </c>
      <c r="AW250" s="13" t="s">
        <v>37</v>
      </c>
      <c r="AX250" s="13" t="s">
        <v>76</v>
      </c>
      <c r="AY250" s="246" t="s">
        <v>151</v>
      </c>
    </row>
    <row r="251" s="14" customFormat="1">
      <c r="A251" s="14"/>
      <c r="B251" s="247"/>
      <c r="C251" s="248"/>
      <c r="D251" s="237" t="s">
        <v>162</v>
      </c>
      <c r="E251" s="249" t="s">
        <v>19</v>
      </c>
      <c r="F251" s="250" t="s">
        <v>176</v>
      </c>
      <c r="G251" s="248"/>
      <c r="H251" s="251">
        <v>257.72500000000002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7" t="s">
        <v>162</v>
      </c>
      <c r="AU251" s="257" t="s">
        <v>85</v>
      </c>
      <c r="AV251" s="14" t="s">
        <v>158</v>
      </c>
      <c r="AW251" s="14" t="s">
        <v>37</v>
      </c>
      <c r="AX251" s="14" t="s">
        <v>83</v>
      </c>
      <c r="AY251" s="257" t="s">
        <v>151</v>
      </c>
    </row>
    <row r="252" s="2" customFormat="1" ht="37.8" customHeight="1">
      <c r="A252" s="41"/>
      <c r="B252" s="42"/>
      <c r="C252" s="217" t="s">
        <v>336</v>
      </c>
      <c r="D252" s="217" t="s">
        <v>153</v>
      </c>
      <c r="E252" s="218" t="s">
        <v>1231</v>
      </c>
      <c r="F252" s="219" t="s">
        <v>1232</v>
      </c>
      <c r="G252" s="220" t="s">
        <v>193</v>
      </c>
      <c r="H252" s="221">
        <v>28.68</v>
      </c>
      <c r="I252" s="222"/>
      <c r="J252" s="223">
        <f>ROUND(I252*H252,2)</f>
        <v>0</v>
      </c>
      <c r="K252" s="219" t="s">
        <v>157</v>
      </c>
      <c r="L252" s="47"/>
      <c r="M252" s="224" t="s">
        <v>19</v>
      </c>
      <c r="N252" s="225" t="s">
        <v>47</v>
      </c>
      <c r="O252" s="87"/>
      <c r="P252" s="226">
        <f>O252*H252</f>
        <v>0</v>
      </c>
      <c r="Q252" s="226">
        <v>0.089219999999999994</v>
      </c>
      <c r="R252" s="226">
        <f>Q252*H252</f>
        <v>2.5588295999999997</v>
      </c>
      <c r="S252" s="226">
        <v>0</v>
      </c>
      <c r="T252" s="22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8" t="s">
        <v>158</v>
      </c>
      <c r="AT252" s="228" t="s">
        <v>153</v>
      </c>
      <c r="AU252" s="228" t="s">
        <v>85</v>
      </c>
      <c r="AY252" s="20" t="s">
        <v>151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20" t="s">
        <v>83</v>
      </c>
      <c r="BK252" s="229">
        <f>ROUND(I252*H252,2)</f>
        <v>0</v>
      </c>
      <c r="BL252" s="20" t="s">
        <v>158</v>
      </c>
      <c r="BM252" s="228" t="s">
        <v>1233</v>
      </c>
    </row>
    <row r="253" s="2" customFormat="1">
      <c r="A253" s="41"/>
      <c r="B253" s="42"/>
      <c r="C253" s="43"/>
      <c r="D253" s="230" t="s">
        <v>160</v>
      </c>
      <c r="E253" s="43"/>
      <c r="F253" s="231" t="s">
        <v>1234</v>
      </c>
      <c r="G253" s="43"/>
      <c r="H253" s="43"/>
      <c r="I253" s="232"/>
      <c r="J253" s="43"/>
      <c r="K253" s="43"/>
      <c r="L253" s="47"/>
      <c r="M253" s="233"/>
      <c r="N253" s="23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160</v>
      </c>
      <c r="AU253" s="20" t="s">
        <v>85</v>
      </c>
    </row>
    <row r="254" s="13" customFormat="1">
      <c r="A254" s="13"/>
      <c r="B254" s="235"/>
      <c r="C254" s="236"/>
      <c r="D254" s="237" t="s">
        <v>162</v>
      </c>
      <c r="E254" s="238" t="s">
        <v>19</v>
      </c>
      <c r="F254" s="239" t="s">
        <v>1122</v>
      </c>
      <c r="G254" s="236"/>
      <c r="H254" s="240">
        <v>10.27</v>
      </c>
      <c r="I254" s="241"/>
      <c r="J254" s="236"/>
      <c r="K254" s="236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162</v>
      </c>
      <c r="AU254" s="246" t="s">
        <v>85</v>
      </c>
      <c r="AV254" s="13" t="s">
        <v>85</v>
      </c>
      <c r="AW254" s="13" t="s">
        <v>37</v>
      </c>
      <c r="AX254" s="13" t="s">
        <v>76</v>
      </c>
      <c r="AY254" s="246" t="s">
        <v>151</v>
      </c>
    </row>
    <row r="255" s="13" customFormat="1">
      <c r="A255" s="13"/>
      <c r="B255" s="235"/>
      <c r="C255" s="236"/>
      <c r="D255" s="237" t="s">
        <v>162</v>
      </c>
      <c r="E255" s="238" t="s">
        <v>19</v>
      </c>
      <c r="F255" s="239" t="s">
        <v>1123</v>
      </c>
      <c r="G255" s="236"/>
      <c r="H255" s="240">
        <v>7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162</v>
      </c>
      <c r="AU255" s="246" t="s">
        <v>85</v>
      </c>
      <c r="AV255" s="13" t="s">
        <v>85</v>
      </c>
      <c r="AW255" s="13" t="s">
        <v>37</v>
      </c>
      <c r="AX255" s="13" t="s">
        <v>76</v>
      </c>
      <c r="AY255" s="246" t="s">
        <v>151</v>
      </c>
    </row>
    <row r="256" s="15" customFormat="1">
      <c r="A256" s="15"/>
      <c r="B256" s="258"/>
      <c r="C256" s="259"/>
      <c r="D256" s="237" t="s">
        <v>162</v>
      </c>
      <c r="E256" s="260" t="s">
        <v>19</v>
      </c>
      <c r="F256" s="261" t="s">
        <v>206</v>
      </c>
      <c r="G256" s="259"/>
      <c r="H256" s="260" t="s">
        <v>19</v>
      </c>
      <c r="I256" s="262"/>
      <c r="J256" s="259"/>
      <c r="K256" s="259"/>
      <c r="L256" s="263"/>
      <c r="M256" s="264"/>
      <c r="N256" s="265"/>
      <c r="O256" s="265"/>
      <c r="P256" s="265"/>
      <c r="Q256" s="265"/>
      <c r="R256" s="265"/>
      <c r="S256" s="265"/>
      <c r="T256" s="26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7" t="s">
        <v>162</v>
      </c>
      <c r="AU256" s="267" t="s">
        <v>85</v>
      </c>
      <c r="AV256" s="15" t="s">
        <v>83</v>
      </c>
      <c r="AW256" s="15" t="s">
        <v>37</v>
      </c>
      <c r="AX256" s="15" t="s">
        <v>76</v>
      </c>
      <c r="AY256" s="267" t="s">
        <v>151</v>
      </c>
    </row>
    <row r="257" s="13" customFormat="1">
      <c r="A257" s="13"/>
      <c r="B257" s="235"/>
      <c r="C257" s="236"/>
      <c r="D257" s="237" t="s">
        <v>162</v>
      </c>
      <c r="E257" s="238" t="s">
        <v>19</v>
      </c>
      <c r="F257" s="239" t="s">
        <v>1124</v>
      </c>
      <c r="G257" s="236"/>
      <c r="H257" s="240">
        <v>2.7999999999999998</v>
      </c>
      <c r="I257" s="241"/>
      <c r="J257" s="236"/>
      <c r="K257" s="236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162</v>
      </c>
      <c r="AU257" s="246" t="s">
        <v>85</v>
      </c>
      <c r="AV257" s="13" t="s">
        <v>85</v>
      </c>
      <c r="AW257" s="13" t="s">
        <v>37</v>
      </c>
      <c r="AX257" s="13" t="s">
        <v>76</v>
      </c>
      <c r="AY257" s="246" t="s">
        <v>151</v>
      </c>
    </row>
    <row r="258" s="16" customFormat="1">
      <c r="A258" s="16"/>
      <c r="B258" s="268"/>
      <c r="C258" s="269"/>
      <c r="D258" s="237" t="s">
        <v>162</v>
      </c>
      <c r="E258" s="270" t="s">
        <v>19</v>
      </c>
      <c r="F258" s="271" t="s">
        <v>239</v>
      </c>
      <c r="G258" s="269"/>
      <c r="H258" s="272">
        <v>20.07</v>
      </c>
      <c r="I258" s="273"/>
      <c r="J258" s="269"/>
      <c r="K258" s="269"/>
      <c r="L258" s="274"/>
      <c r="M258" s="275"/>
      <c r="N258" s="276"/>
      <c r="O258" s="276"/>
      <c r="P258" s="276"/>
      <c r="Q258" s="276"/>
      <c r="R258" s="276"/>
      <c r="S258" s="276"/>
      <c r="T258" s="277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78" t="s">
        <v>162</v>
      </c>
      <c r="AU258" s="278" t="s">
        <v>85</v>
      </c>
      <c r="AV258" s="16" t="s">
        <v>94</v>
      </c>
      <c r="AW258" s="16" t="s">
        <v>37</v>
      </c>
      <c r="AX258" s="16" t="s">
        <v>76</v>
      </c>
      <c r="AY258" s="278" t="s">
        <v>151</v>
      </c>
    </row>
    <row r="259" s="13" customFormat="1">
      <c r="A259" s="13"/>
      <c r="B259" s="235"/>
      <c r="C259" s="236"/>
      <c r="D259" s="237" t="s">
        <v>162</v>
      </c>
      <c r="E259" s="238" t="s">
        <v>19</v>
      </c>
      <c r="F259" s="239" t="s">
        <v>1235</v>
      </c>
      <c r="G259" s="236"/>
      <c r="H259" s="240">
        <v>8.6099999999999994</v>
      </c>
      <c r="I259" s="241"/>
      <c r="J259" s="236"/>
      <c r="K259" s="236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162</v>
      </c>
      <c r="AU259" s="246" t="s">
        <v>85</v>
      </c>
      <c r="AV259" s="13" t="s">
        <v>85</v>
      </c>
      <c r="AW259" s="13" t="s">
        <v>37</v>
      </c>
      <c r="AX259" s="13" t="s">
        <v>76</v>
      </c>
      <c r="AY259" s="246" t="s">
        <v>151</v>
      </c>
    </row>
    <row r="260" s="14" customFormat="1">
      <c r="A260" s="14"/>
      <c r="B260" s="247"/>
      <c r="C260" s="248"/>
      <c r="D260" s="237" t="s">
        <v>162</v>
      </c>
      <c r="E260" s="249" t="s">
        <v>19</v>
      </c>
      <c r="F260" s="250" t="s">
        <v>176</v>
      </c>
      <c r="G260" s="248"/>
      <c r="H260" s="251">
        <v>28.68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162</v>
      </c>
      <c r="AU260" s="257" t="s">
        <v>85</v>
      </c>
      <c r="AV260" s="14" t="s">
        <v>158</v>
      </c>
      <c r="AW260" s="14" t="s">
        <v>37</v>
      </c>
      <c r="AX260" s="14" t="s">
        <v>83</v>
      </c>
      <c r="AY260" s="257" t="s">
        <v>151</v>
      </c>
    </row>
    <row r="261" s="2" customFormat="1" ht="16.5" customHeight="1">
      <c r="A261" s="41"/>
      <c r="B261" s="42"/>
      <c r="C261" s="279" t="s">
        <v>342</v>
      </c>
      <c r="D261" s="279" t="s">
        <v>395</v>
      </c>
      <c r="E261" s="280" t="s">
        <v>1236</v>
      </c>
      <c r="F261" s="281" t="s">
        <v>1237</v>
      </c>
      <c r="G261" s="282" t="s">
        <v>193</v>
      </c>
      <c r="H261" s="283">
        <v>65.599000000000004</v>
      </c>
      <c r="I261" s="284"/>
      <c r="J261" s="285">
        <f>ROUND(I261*H261,2)</f>
        <v>0</v>
      </c>
      <c r="K261" s="281" t="s">
        <v>157</v>
      </c>
      <c r="L261" s="286"/>
      <c r="M261" s="287" t="s">
        <v>19</v>
      </c>
      <c r="N261" s="288" t="s">
        <v>47</v>
      </c>
      <c r="O261" s="87"/>
      <c r="P261" s="226">
        <f>O261*H261</f>
        <v>0</v>
      </c>
      <c r="Q261" s="226">
        <v>0.13200000000000001</v>
      </c>
      <c r="R261" s="226">
        <f>Q261*H261</f>
        <v>8.6590680000000013</v>
      </c>
      <c r="S261" s="226">
        <v>0</v>
      </c>
      <c r="T261" s="22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8" t="s">
        <v>208</v>
      </c>
      <c r="AT261" s="228" t="s">
        <v>395</v>
      </c>
      <c r="AU261" s="228" t="s">
        <v>85</v>
      </c>
      <c r="AY261" s="20" t="s">
        <v>151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20" t="s">
        <v>83</v>
      </c>
      <c r="BK261" s="229">
        <f>ROUND(I261*H261,2)</f>
        <v>0</v>
      </c>
      <c r="BL261" s="20" t="s">
        <v>158</v>
      </c>
      <c r="BM261" s="228" t="s">
        <v>1238</v>
      </c>
    </row>
    <row r="262" s="13" customFormat="1">
      <c r="A262" s="13"/>
      <c r="B262" s="235"/>
      <c r="C262" s="236"/>
      <c r="D262" s="237" t="s">
        <v>162</v>
      </c>
      <c r="E262" s="238" t="s">
        <v>19</v>
      </c>
      <c r="F262" s="239" t="s">
        <v>1239</v>
      </c>
      <c r="G262" s="236"/>
      <c r="H262" s="240">
        <v>2.0070000000000001</v>
      </c>
      <c r="I262" s="241"/>
      <c r="J262" s="236"/>
      <c r="K262" s="236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162</v>
      </c>
      <c r="AU262" s="246" t="s">
        <v>85</v>
      </c>
      <c r="AV262" s="13" t="s">
        <v>85</v>
      </c>
      <c r="AW262" s="13" t="s">
        <v>37</v>
      </c>
      <c r="AX262" s="13" t="s">
        <v>76</v>
      </c>
      <c r="AY262" s="246" t="s">
        <v>151</v>
      </c>
    </row>
    <row r="263" s="15" customFormat="1">
      <c r="A263" s="15"/>
      <c r="B263" s="258"/>
      <c r="C263" s="259"/>
      <c r="D263" s="237" t="s">
        <v>162</v>
      </c>
      <c r="E263" s="260" t="s">
        <v>19</v>
      </c>
      <c r="F263" s="261" t="s">
        <v>1240</v>
      </c>
      <c r="G263" s="259"/>
      <c r="H263" s="260" t="s">
        <v>19</v>
      </c>
      <c r="I263" s="262"/>
      <c r="J263" s="259"/>
      <c r="K263" s="259"/>
      <c r="L263" s="263"/>
      <c r="M263" s="264"/>
      <c r="N263" s="265"/>
      <c r="O263" s="265"/>
      <c r="P263" s="265"/>
      <c r="Q263" s="265"/>
      <c r="R263" s="265"/>
      <c r="S263" s="265"/>
      <c r="T263" s="26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7" t="s">
        <v>162</v>
      </c>
      <c r="AU263" s="267" t="s">
        <v>85</v>
      </c>
      <c r="AV263" s="15" t="s">
        <v>83</v>
      </c>
      <c r="AW263" s="15" t="s">
        <v>37</v>
      </c>
      <c r="AX263" s="15" t="s">
        <v>76</v>
      </c>
      <c r="AY263" s="267" t="s">
        <v>151</v>
      </c>
    </row>
    <row r="264" s="13" customFormat="1">
      <c r="A264" s="13"/>
      <c r="B264" s="235"/>
      <c r="C264" s="236"/>
      <c r="D264" s="237" t="s">
        <v>162</v>
      </c>
      <c r="E264" s="238" t="s">
        <v>19</v>
      </c>
      <c r="F264" s="239" t="s">
        <v>1241</v>
      </c>
      <c r="G264" s="236"/>
      <c r="H264" s="240">
        <v>16.007999999999999</v>
      </c>
      <c r="I264" s="241"/>
      <c r="J264" s="236"/>
      <c r="K264" s="236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162</v>
      </c>
      <c r="AU264" s="246" t="s">
        <v>85</v>
      </c>
      <c r="AV264" s="13" t="s">
        <v>85</v>
      </c>
      <c r="AW264" s="13" t="s">
        <v>37</v>
      </c>
      <c r="AX264" s="13" t="s">
        <v>76</v>
      </c>
      <c r="AY264" s="246" t="s">
        <v>151</v>
      </c>
    </row>
    <row r="265" s="15" customFormat="1">
      <c r="A265" s="15"/>
      <c r="B265" s="258"/>
      <c r="C265" s="259"/>
      <c r="D265" s="237" t="s">
        <v>162</v>
      </c>
      <c r="E265" s="260" t="s">
        <v>19</v>
      </c>
      <c r="F265" s="261" t="s">
        <v>1105</v>
      </c>
      <c r="G265" s="259"/>
      <c r="H265" s="260" t="s">
        <v>19</v>
      </c>
      <c r="I265" s="262"/>
      <c r="J265" s="259"/>
      <c r="K265" s="259"/>
      <c r="L265" s="263"/>
      <c r="M265" s="264"/>
      <c r="N265" s="265"/>
      <c r="O265" s="265"/>
      <c r="P265" s="265"/>
      <c r="Q265" s="265"/>
      <c r="R265" s="265"/>
      <c r="S265" s="265"/>
      <c r="T265" s="26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7" t="s">
        <v>162</v>
      </c>
      <c r="AU265" s="267" t="s">
        <v>85</v>
      </c>
      <c r="AV265" s="15" t="s">
        <v>83</v>
      </c>
      <c r="AW265" s="15" t="s">
        <v>37</v>
      </c>
      <c r="AX265" s="15" t="s">
        <v>76</v>
      </c>
      <c r="AY265" s="267" t="s">
        <v>151</v>
      </c>
    </row>
    <row r="266" s="13" customFormat="1">
      <c r="A266" s="13"/>
      <c r="B266" s="235"/>
      <c r="C266" s="236"/>
      <c r="D266" s="237" t="s">
        <v>162</v>
      </c>
      <c r="E266" s="238" t="s">
        <v>19</v>
      </c>
      <c r="F266" s="239" t="s">
        <v>1242</v>
      </c>
      <c r="G266" s="236"/>
      <c r="H266" s="240">
        <v>39.398000000000003</v>
      </c>
      <c r="I266" s="241"/>
      <c r="J266" s="236"/>
      <c r="K266" s="236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162</v>
      </c>
      <c r="AU266" s="246" t="s">
        <v>85</v>
      </c>
      <c r="AV266" s="13" t="s">
        <v>85</v>
      </c>
      <c r="AW266" s="13" t="s">
        <v>37</v>
      </c>
      <c r="AX266" s="13" t="s">
        <v>76</v>
      </c>
      <c r="AY266" s="246" t="s">
        <v>151</v>
      </c>
    </row>
    <row r="267" s="15" customFormat="1">
      <c r="A267" s="15"/>
      <c r="B267" s="258"/>
      <c r="C267" s="259"/>
      <c r="D267" s="237" t="s">
        <v>162</v>
      </c>
      <c r="E267" s="260" t="s">
        <v>19</v>
      </c>
      <c r="F267" s="261" t="s">
        <v>1107</v>
      </c>
      <c r="G267" s="259"/>
      <c r="H267" s="260" t="s">
        <v>19</v>
      </c>
      <c r="I267" s="262"/>
      <c r="J267" s="259"/>
      <c r="K267" s="259"/>
      <c r="L267" s="263"/>
      <c r="M267" s="264"/>
      <c r="N267" s="265"/>
      <c r="O267" s="265"/>
      <c r="P267" s="265"/>
      <c r="Q267" s="265"/>
      <c r="R267" s="265"/>
      <c r="S267" s="265"/>
      <c r="T267" s="26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7" t="s">
        <v>162</v>
      </c>
      <c r="AU267" s="267" t="s">
        <v>85</v>
      </c>
      <c r="AV267" s="15" t="s">
        <v>83</v>
      </c>
      <c r="AW267" s="15" t="s">
        <v>37</v>
      </c>
      <c r="AX267" s="15" t="s">
        <v>76</v>
      </c>
      <c r="AY267" s="267" t="s">
        <v>151</v>
      </c>
    </row>
    <row r="268" s="13" customFormat="1">
      <c r="A268" s="13"/>
      <c r="B268" s="235"/>
      <c r="C268" s="236"/>
      <c r="D268" s="237" t="s">
        <v>162</v>
      </c>
      <c r="E268" s="238" t="s">
        <v>19</v>
      </c>
      <c r="F268" s="239" t="s">
        <v>1243</v>
      </c>
      <c r="G268" s="236"/>
      <c r="H268" s="240">
        <v>8.1859999999999999</v>
      </c>
      <c r="I268" s="241"/>
      <c r="J268" s="236"/>
      <c r="K268" s="236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162</v>
      </c>
      <c r="AU268" s="246" t="s">
        <v>85</v>
      </c>
      <c r="AV268" s="13" t="s">
        <v>85</v>
      </c>
      <c r="AW268" s="13" t="s">
        <v>37</v>
      </c>
      <c r="AX268" s="13" t="s">
        <v>76</v>
      </c>
      <c r="AY268" s="246" t="s">
        <v>151</v>
      </c>
    </row>
    <row r="269" s="15" customFormat="1">
      <c r="A269" s="15"/>
      <c r="B269" s="258"/>
      <c r="C269" s="259"/>
      <c r="D269" s="237" t="s">
        <v>162</v>
      </c>
      <c r="E269" s="260" t="s">
        <v>19</v>
      </c>
      <c r="F269" s="261" t="s">
        <v>1244</v>
      </c>
      <c r="G269" s="259"/>
      <c r="H269" s="260" t="s">
        <v>19</v>
      </c>
      <c r="I269" s="262"/>
      <c r="J269" s="259"/>
      <c r="K269" s="259"/>
      <c r="L269" s="263"/>
      <c r="M269" s="264"/>
      <c r="N269" s="265"/>
      <c r="O269" s="265"/>
      <c r="P269" s="265"/>
      <c r="Q269" s="265"/>
      <c r="R269" s="265"/>
      <c r="S269" s="265"/>
      <c r="T269" s="26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7" t="s">
        <v>162</v>
      </c>
      <c r="AU269" s="267" t="s">
        <v>85</v>
      </c>
      <c r="AV269" s="15" t="s">
        <v>83</v>
      </c>
      <c r="AW269" s="15" t="s">
        <v>37</v>
      </c>
      <c r="AX269" s="15" t="s">
        <v>76</v>
      </c>
      <c r="AY269" s="267" t="s">
        <v>151</v>
      </c>
    </row>
    <row r="270" s="14" customFormat="1">
      <c r="A270" s="14"/>
      <c r="B270" s="247"/>
      <c r="C270" s="248"/>
      <c r="D270" s="237" t="s">
        <v>162</v>
      </c>
      <c r="E270" s="249" t="s">
        <v>19</v>
      </c>
      <c r="F270" s="250" t="s">
        <v>176</v>
      </c>
      <c r="G270" s="248"/>
      <c r="H270" s="251">
        <v>65.599000000000004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7" t="s">
        <v>162</v>
      </c>
      <c r="AU270" s="257" t="s">
        <v>85</v>
      </c>
      <c r="AV270" s="14" t="s">
        <v>158</v>
      </c>
      <c r="AW270" s="14" t="s">
        <v>37</v>
      </c>
      <c r="AX270" s="14" t="s">
        <v>83</v>
      </c>
      <c r="AY270" s="257" t="s">
        <v>151</v>
      </c>
    </row>
    <row r="271" s="2" customFormat="1" ht="16.5" customHeight="1">
      <c r="A271" s="41"/>
      <c r="B271" s="42"/>
      <c r="C271" s="279" t="s">
        <v>350</v>
      </c>
      <c r="D271" s="279" t="s">
        <v>395</v>
      </c>
      <c r="E271" s="280" t="s">
        <v>1245</v>
      </c>
      <c r="F271" s="281" t="s">
        <v>1246</v>
      </c>
      <c r="G271" s="282" t="s">
        <v>193</v>
      </c>
      <c r="H271" s="283">
        <v>4.2999999999999998</v>
      </c>
      <c r="I271" s="284"/>
      <c r="J271" s="285">
        <f>ROUND(I271*H271,2)</f>
        <v>0</v>
      </c>
      <c r="K271" s="281" t="s">
        <v>157</v>
      </c>
      <c r="L271" s="286"/>
      <c r="M271" s="287" t="s">
        <v>19</v>
      </c>
      <c r="N271" s="288" t="s">
        <v>47</v>
      </c>
      <c r="O271" s="87"/>
      <c r="P271" s="226">
        <f>O271*H271</f>
        <v>0</v>
      </c>
      <c r="Q271" s="226">
        <v>0.13100000000000001</v>
      </c>
      <c r="R271" s="226">
        <f>Q271*H271</f>
        <v>0.56330000000000002</v>
      </c>
      <c r="S271" s="226">
        <v>0</v>
      </c>
      <c r="T271" s="22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8" t="s">
        <v>208</v>
      </c>
      <c r="AT271" s="228" t="s">
        <v>395</v>
      </c>
      <c r="AU271" s="228" t="s">
        <v>85</v>
      </c>
      <c r="AY271" s="20" t="s">
        <v>151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20" t="s">
        <v>83</v>
      </c>
      <c r="BK271" s="229">
        <f>ROUND(I271*H271,2)</f>
        <v>0</v>
      </c>
      <c r="BL271" s="20" t="s">
        <v>158</v>
      </c>
      <c r="BM271" s="228" t="s">
        <v>1247</v>
      </c>
    </row>
    <row r="272" s="13" customFormat="1">
      <c r="A272" s="13"/>
      <c r="B272" s="235"/>
      <c r="C272" s="236"/>
      <c r="D272" s="237" t="s">
        <v>162</v>
      </c>
      <c r="E272" s="238" t="s">
        <v>19</v>
      </c>
      <c r="F272" s="239" t="s">
        <v>1248</v>
      </c>
      <c r="G272" s="236"/>
      <c r="H272" s="240">
        <v>0.61799999999999999</v>
      </c>
      <c r="I272" s="241"/>
      <c r="J272" s="236"/>
      <c r="K272" s="236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162</v>
      </c>
      <c r="AU272" s="246" t="s">
        <v>85</v>
      </c>
      <c r="AV272" s="13" t="s">
        <v>85</v>
      </c>
      <c r="AW272" s="13" t="s">
        <v>37</v>
      </c>
      <c r="AX272" s="13" t="s">
        <v>76</v>
      </c>
      <c r="AY272" s="246" t="s">
        <v>151</v>
      </c>
    </row>
    <row r="273" s="13" customFormat="1">
      <c r="A273" s="13"/>
      <c r="B273" s="235"/>
      <c r="C273" s="236"/>
      <c r="D273" s="237" t="s">
        <v>162</v>
      </c>
      <c r="E273" s="238" t="s">
        <v>19</v>
      </c>
      <c r="F273" s="239" t="s">
        <v>1249</v>
      </c>
      <c r="G273" s="236"/>
      <c r="H273" s="240">
        <v>2.0600000000000001</v>
      </c>
      <c r="I273" s="241"/>
      <c r="J273" s="236"/>
      <c r="K273" s="236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162</v>
      </c>
      <c r="AU273" s="246" t="s">
        <v>85</v>
      </c>
      <c r="AV273" s="13" t="s">
        <v>85</v>
      </c>
      <c r="AW273" s="13" t="s">
        <v>37</v>
      </c>
      <c r="AX273" s="13" t="s">
        <v>76</v>
      </c>
      <c r="AY273" s="246" t="s">
        <v>151</v>
      </c>
    </row>
    <row r="274" s="15" customFormat="1">
      <c r="A274" s="15"/>
      <c r="B274" s="258"/>
      <c r="C274" s="259"/>
      <c r="D274" s="237" t="s">
        <v>162</v>
      </c>
      <c r="E274" s="260" t="s">
        <v>19</v>
      </c>
      <c r="F274" s="261" t="s">
        <v>1109</v>
      </c>
      <c r="G274" s="259"/>
      <c r="H274" s="260" t="s">
        <v>19</v>
      </c>
      <c r="I274" s="262"/>
      <c r="J274" s="259"/>
      <c r="K274" s="259"/>
      <c r="L274" s="263"/>
      <c r="M274" s="264"/>
      <c r="N274" s="265"/>
      <c r="O274" s="265"/>
      <c r="P274" s="265"/>
      <c r="Q274" s="265"/>
      <c r="R274" s="265"/>
      <c r="S274" s="265"/>
      <c r="T274" s="26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7" t="s">
        <v>162</v>
      </c>
      <c r="AU274" s="267" t="s">
        <v>85</v>
      </c>
      <c r="AV274" s="15" t="s">
        <v>83</v>
      </c>
      <c r="AW274" s="15" t="s">
        <v>37</v>
      </c>
      <c r="AX274" s="15" t="s">
        <v>76</v>
      </c>
      <c r="AY274" s="267" t="s">
        <v>151</v>
      </c>
    </row>
    <row r="275" s="13" customFormat="1">
      <c r="A275" s="13"/>
      <c r="B275" s="235"/>
      <c r="C275" s="236"/>
      <c r="D275" s="237" t="s">
        <v>162</v>
      </c>
      <c r="E275" s="238" t="s">
        <v>19</v>
      </c>
      <c r="F275" s="239" t="s">
        <v>1250</v>
      </c>
      <c r="G275" s="236"/>
      <c r="H275" s="240">
        <v>1.6220000000000001</v>
      </c>
      <c r="I275" s="241"/>
      <c r="J275" s="236"/>
      <c r="K275" s="236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162</v>
      </c>
      <c r="AU275" s="246" t="s">
        <v>85</v>
      </c>
      <c r="AV275" s="13" t="s">
        <v>85</v>
      </c>
      <c r="AW275" s="13" t="s">
        <v>37</v>
      </c>
      <c r="AX275" s="13" t="s">
        <v>76</v>
      </c>
      <c r="AY275" s="246" t="s">
        <v>151</v>
      </c>
    </row>
    <row r="276" s="14" customFormat="1">
      <c r="A276" s="14"/>
      <c r="B276" s="247"/>
      <c r="C276" s="248"/>
      <c r="D276" s="237" t="s">
        <v>162</v>
      </c>
      <c r="E276" s="249" t="s">
        <v>19</v>
      </c>
      <c r="F276" s="250" t="s">
        <v>176</v>
      </c>
      <c r="G276" s="248"/>
      <c r="H276" s="251">
        <v>4.2999999999999998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7" t="s">
        <v>162</v>
      </c>
      <c r="AU276" s="257" t="s">
        <v>85</v>
      </c>
      <c r="AV276" s="14" t="s">
        <v>158</v>
      </c>
      <c r="AW276" s="14" t="s">
        <v>37</v>
      </c>
      <c r="AX276" s="14" t="s">
        <v>83</v>
      </c>
      <c r="AY276" s="257" t="s">
        <v>151</v>
      </c>
    </row>
    <row r="277" s="2" customFormat="1" ht="16.5" customHeight="1">
      <c r="A277" s="41"/>
      <c r="B277" s="42"/>
      <c r="C277" s="279" t="s">
        <v>361</v>
      </c>
      <c r="D277" s="279" t="s">
        <v>395</v>
      </c>
      <c r="E277" s="280" t="s">
        <v>1251</v>
      </c>
      <c r="F277" s="281" t="s">
        <v>1252</v>
      </c>
      <c r="G277" s="282" t="s">
        <v>193</v>
      </c>
      <c r="H277" s="283">
        <v>2.9100000000000001</v>
      </c>
      <c r="I277" s="284"/>
      <c r="J277" s="285">
        <f>ROUND(I277*H277,2)</f>
        <v>0</v>
      </c>
      <c r="K277" s="281" t="s">
        <v>157</v>
      </c>
      <c r="L277" s="286"/>
      <c r="M277" s="287" t="s">
        <v>19</v>
      </c>
      <c r="N277" s="288" t="s">
        <v>47</v>
      </c>
      <c r="O277" s="87"/>
      <c r="P277" s="226">
        <f>O277*H277</f>
        <v>0</v>
      </c>
      <c r="Q277" s="226">
        <v>0.13200000000000001</v>
      </c>
      <c r="R277" s="226">
        <f>Q277*H277</f>
        <v>0.38412000000000002</v>
      </c>
      <c r="S277" s="226">
        <v>0</v>
      </c>
      <c r="T277" s="22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8" t="s">
        <v>208</v>
      </c>
      <c r="AT277" s="228" t="s">
        <v>395</v>
      </c>
      <c r="AU277" s="228" t="s">
        <v>85</v>
      </c>
      <c r="AY277" s="20" t="s">
        <v>151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20" t="s">
        <v>83</v>
      </c>
      <c r="BK277" s="229">
        <f>ROUND(I277*H277,2)</f>
        <v>0</v>
      </c>
      <c r="BL277" s="20" t="s">
        <v>158</v>
      </c>
      <c r="BM277" s="228" t="s">
        <v>1253</v>
      </c>
    </row>
    <row r="278" s="13" customFormat="1">
      <c r="A278" s="13"/>
      <c r="B278" s="235"/>
      <c r="C278" s="236"/>
      <c r="D278" s="237" t="s">
        <v>162</v>
      </c>
      <c r="E278" s="238" t="s">
        <v>19</v>
      </c>
      <c r="F278" s="239" t="s">
        <v>1254</v>
      </c>
      <c r="G278" s="236"/>
      <c r="H278" s="240">
        <v>0.38600000000000001</v>
      </c>
      <c r="I278" s="241"/>
      <c r="J278" s="236"/>
      <c r="K278" s="236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162</v>
      </c>
      <c r="AU278" s="246" t="s">
        <v>85</v>
      </c>
      <c r="AV278" s="13" t="s">
        <v>85</v>
      </c>
      <c r="AW278" s="13" t="s">
        <v>37</v>
      </c>
      <c r="AX278" s="13" t="s">
        <v>76</v>
      </c>
      <c r="AY278" s="246" t="s">
        <v>151</v>
      </c>
    </row>
    <row r="279" s="13" customFormat="1">
      <c r="A279" s="13"/>
      <c r="B279" s="235"/>
      <c r="C279" s="236"/>
      <c r="D279" s="237" t="s">
        <v>162</v>
      </c>
      <c r="E279" s="238" t="s">
        <v>19</v>
      </c>
      <c r="F279" s="239" t="s">
        <v>1255</v>
      </c>
      <c r="G279" s="236"/>
      <c r="H279" s="240">
        <v>1.8029999999999999</v>
      </c>
      <c r="I279" s="241"/>
      <c r="J279" s="236"/>
      <c r="K279" s="236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162</v>
      </c>
      <c r="AU279" s="246" t="s">
        <v>85</v>
      </c>
      <c r="AV279" s="13" t="s">
        <v>85</v>
      </c>
      <c r="AW279" s="13" t="s">
        <v>37</v>
      </c>
      <c r="AX279" s="13" t="s">
        <v>76</v>
      </c>
      <c r="AY279" s="246" t="s">
        <v>151</v>
      </c>
    </row>
    <row r="280" s="13" customFormat="1">
      <c r="A280" s="13"/>
      <c r="B280" s="235"/>
      <c r="C280" s="236"/>
      <c r="D280" s="237" t="s">
        <v>162</v>
      </c>
      <c r="E280" s="238" t="s">
        <v>19</v>
      </c>
      <c r="F280" s="239" t="s">
        <v>1256</v>
      </c>
      <c r="G280" s="236"/>
      <c r="H280" s="240">
        <v>0.72099999999999997</v>
      </c>
      <c r="I280" s="241"/>
      <c r="J280" s="236"/>
      <c r="K280" s="236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162</v>
      </c>
      <c r="AU280" s="246" t="s">
        <v>85</v>
      </c>
      <c r="AV280" s="13" t="s">
        <v>85</v>
      </c>
      <c r="AW280" s="13" t="s">
        <v>37</v>
      </c>
      <c r="AX280" s="13" t="s">
        <v>76</v>
      </c>
      <c r="AY280" s="246" t="s">
        <v>151</v>
      </c>
    </row>
    <row r="281" s="14" customFormat="1">
      <c r="A281" s="14"/>
      <c r="B281" s="247"/>
      <c r="C281" s="248"/>
      <c r="D281" s="237" t="s">
        <v>162</v>
      </c>
      <c r="E281" s="249" t="s">
        <v>19</v>
      </c>
      <c r="F281" s="250" t="s">
        <v>176</v>
      </c>
      <c r="G281" s="248"/>
      <c r="H281" s="251">
        <v>2.9100000000000001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7" t="s">
        <v>162</v>
      </c>
      <c r="AU281" s="257" t="s">
        <v>85</v>
      </c>
      <c r="AV281" s="14" t="s">
        <v>158</v>
      </c>
      <c r="AW281" s="14" t="s">
        <v>37</v>
      </c>
      <c r="AX281" s="14" t="s">
        <v>83</v>
      </c>
      <c r="AY281" s="257" t="s">
        <v>151</v>
      </c>
    </row>
    <row r="282" s="2" customFormat="1" ht="44.25" customHeight="1">
      <c r="A282" s="41"/>
      <c r="B282" s="42"/>
      <c r="C282" s="217" t="s">
        <v>368</v>
      </c>
      <c r="D282" s="217" t="s">
        <v>153</v>
      </c>
      <c r="E282" s="218" t="s">
        <v>1257</v>
      </c>
      <c r="F282" s="219" t="s">
        <v>1258</v>
      </c>
      <c r="G282" s="220" t="s">
        <v>193</v>
      </c>
      <c r="H282" s="221">
        <v>40.524999999999999</v>
      </c>
      <c r="I282" s="222"/>
      <c r="J282" s="223">
        <f>ROUND(I282*H282,2)</f>
        <v>0</v>
      </c>
      <c r="K282" s="219" t="s">
        <v>157</v>
      </c>
      <c r="L282" s="47"/>
      <c r="M282" s="224" t="s">
        <v>19</v>
      </c>
      <c r="N282" s="225" t="s">
        <v>47</v>
      </c>
      <c r="O282" s="87"/>
      <c r="P282" s="226">
        <f>O282*H282</f>
        <v>0</v>
      </c>
      <c r="Q282" s="226">
        <v>0.089219999999999994</v>
      </c>
      <c r="R282" s="226">
        <f>Q282*H282</f>
        <v>3.6156404999999996</v>
      </c>
      <c r="S282" s="226">
        <v>0</v>
      </c>
      <c r="T282" s="22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8" t="s">
        <v>158</v>
      </c>
      <c r="AT282" s="228" t="s">
        <v>153</v>
      </c>
      <c r="AU282" s="228" t="s">
        <v>85</v>
      </c>
      <c r="AY282" s="20" t="s">
        <v>151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20" t="s">
        <v>83</v>
      </c>
      <c r="BK282" s="229">
        <f>ROUND(I282*H282,2)</f>
        <v>0</v>
      </c>
      <c r="BL282" s="20" t="s">
        <v>158</v>
      </c>
      <c r="BM282" s="228" t="s">
        <v>1259</v>
      </c>
    </row>
    <row r="283" s="2" customFormat="1">
      <c r="A283" s="41"/>
      <c r="B283" s="42"/>
      <c r="C283" s="43"/>
      <c r="D283" s="230" t="s">
        <v>160</v>
      </c>
      <c r="E283" s="43"/>
      <c r="F283" s="231" t="s">
        <v>1260</v>
      </c>
      <c r="G283" s="43"/>
      <c r="H283" s="43"/>
      <c r="I283" s="232"/>
      <c r="J283" s="43"/>
      <c r="K283" s="43"/>
      <c r="L283" s="47"/>
      <c r="M283" s="233"/>
      <c r="N283" s="23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160</v>
      </c>
      <c r="AU283" s="20" t="s">
        <v>85</v>
      </c>
    </row>
    <row r="284" s="15" customFormat="1">
      <c r="A284" s="15"/>
      <c r="B284" s="258"/>
      <c r="C284" s="259"/>
      <c r="D284" s="237" t="s">
        <v>162</v>
      </c>
      <c r="E284" s="260" t="s">
        <v>19</v>
      </c>
      <c r="F284" s="261" t="s">
        <v>1105</v>
      </c>
      <c r="G284" s="259"/>
      <c r="H284" s="260" t="s">
        <v>19</v>
      </c>
      <c r="I284" s="262"/>
      <c r="J284" s="259"/>
      <c r="K284" s="259"/>
      <c r="L284" s="263"/>
      <c r="M284" s="264"/>
      <c r="N284" s="265"/>
      <c r="O284" s="265"/>
      <c r="P284" s="265"/>
      <c r="Q284" s="265"/>
      <c r="R284" s="265"/>
      <c r="S284" s="265"/>
      <c r="T284" s="26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7" t="s">
        <v>162</v>
      </c>
      <c r="AU284" s="267" t="s">
        <v>85</v>
      </c>
      <c r="AV284" s="15" t="s">
        <v>83</v>
      </c>
      <c r="AW284" s="15" t="s">
        <v>37</v>
      </c>
      <c r="AX284" s="15" t="s">
        <v>76</v>
      </c>
      <c r="AY284" s="267" t="s">
        <v>151</v>
      </c>
    </row>
    <row r="285" s="13" customFormat="1">
      <c r="A285" s="13"/>
      <c r="B285" s="235"/>
      <c r="C285" s="236"/>
      <c r="D285" s="237" t="s">
        <v>162</v>
      </c>
      <c r="E285" s="238" t="s">
        <v>19</v>
      </c>
      <c r="F285" s="239" t="s">
        <v>1261</v>
      </c>
      <c r="G285" s="236"/>
      <c r="H285" s="240">
        <v>38.25</v>
      </c>
      <c r="I285" s="241"/>
      <c r="J285" s="236"/>
      <c r="K285" s="236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162</v>
      </c>
      <c r="AU285" s="246" t="s">
        <v>85</v>
      </c>
      <c r="AV285" s="13" t="s">
        <v>85</v>
      </c>
      <c r="AW285" s="13" t="s">
        <v>37</v>
      </c>
      <c r="AX285" s="13" t="s">
        <v>76</v>
      </c>
      <c r="AY285" s="246" t="s">
        <v>151</v>
      </c>
    </row>
    <row r="286" s="13" customFormat="1">
      <c r="A286" s="13"/>
      <c r="B286" s="235"/>
      <c r="C286" s="236"/>
      <c r="D286" s="237" t="s">
        <v>162</v>
      </c>
      <c r="E286" s="238" t="s">
        <v>19</v>
      </c>
      <c r="F286" s="239" t="s">
        <v>1129</v>
      </c>
      <c r="G286" s="236"/>
      <c r="H286" s="240">
        <v>2.2749999999999999</v>
      </c>
      <c r="I286" s="241"/>
      <c r="J286" s="236"/>
      <c r="K286" s="236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162</v>
      </c>
      <c r="AU286" s="246" t="s">
        <v>85</v>
      </c>
      <c r="AV286" s="13" t="s">
        <v>85</v>
      </c>
      <c r="AW286" s="13" t="s">
        <v>37</v>
      </c>
      <c r="AX286" s="13" t="s">
        <v>76</v>
      </c>
      <c r="AY286" s="246" t="s">
        <v>151</v>
      </c>
    </row>
    <row r="287" s="14" customFormat="1">
      <c r="A287" s="14"/>
      <c r="B287" s="247"/>
      <c r="C287" s="248"/>
      <c r="D287" s="237" t="s">
        <v>162</v>
      </c>
      <c r="E287" s="249" t="s">
        <v>19</v>
      </c>
      <c r="F287" s="250" t="s">
        <v>176</v>
      </c>
      <c r="G287" s="248"/>
      <c r="H287" s="251">
        <v>40.524999999999999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162</v>
      </c>
      <c r="AU287" s="257" t="s">
        <v>85</v>
      </c>
      <c r="AV287" s="14" t="s">
        <v>158</v>
      </c>
      <c r="AW287" s="14" t="s">
        <v>37</v>
      </c>
      <c r="AX287" s="14" t="s">
        <v>83</v>
      </c>
      <c r="AY287" s="257" t="s">
        <v>151</v>
      </c>
    </row>
    <row r="288" s="2" customFormat="1" ht="44.25" customHeight="1">
      <c r="A288" s="41"/>
      <c r="B288" s="42"/>
      <c r="C288" s="217" t="s">
        <v>374</v>
      </c>
      <c r="D288" s="217" t="s">
        <v>153</v>
      </c>
      <c r="E288" s="218" t="s">
        <v>1262</v>
      </c>
      <c r="F288" s="219" t="s">
        <v>1263</v>
      </c>
      <c r="G288" s="220" t="s">
        <v>193</v>
      </c>
      <c r="H288" s="221">
        <v>16</v>
      </c>
      <c r="I288" s="222"/>
      <c r="J288" s="223">
        <f>ROUND(I288*H288,2)</f>
        <v>0</v>
      </c>
      <c r="K288" s="219" t="s">
        <v>157</v>
      </c>
      <c r="L288" s="47"/>
      <c r="M288" s="224" t="s">
        <v>19</v>
      </c>
      <c r="N288" s="225" t="s">
        <v>47</v>
      </c>
      <c r="O288" s="87"/>
      <c r="P288" s="226">
        <f>O288*H288</f>
        <v>0</v>
      </c>
      <c r="Q288" s="226">
        <v>0.089219999999999994</v>
      </c>
      <c r="R288" s="226">
        <f>Q288*H288</f>
        <v>1.4275199999999999</v>
      </c>
      <c r="S288" s="226">
        <v>0</v>
      </c>
      <c r="T288" s="22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8" t="s">
        <v>158</v>
      </c>
      <c r="AT288" s="228" t="s">
        <v>153</v>
      </c>
      <c r="AU288" s="228" t="s">
        <v>85</v>
      </c>
      <c r="AY288" s="20" t="s">
        <v>151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20" t="s">
        <v>83</v>
      </c>
      <c r="BK288" s="229">
        <f>ROUND(I288*H288,2)</f>
        <v>0</v>
      </c>
      <c r="BL288" s="20" t="s">
        <v>158</v>
      </c>
      <c r="BM288" s="228" t="s">
        <v>1264</v>
      </c>
    </row>
    <row r="289" s="2" customFormat="1">
      <c r="A289" s="41"/>
      <c r="B289" s="42"/>
      <c r="C289" s="43"/>
      <c r="D289" s="230" t="s">
        <v>160</v>
      </c>
      <c r="E289" s="43"/>
      <c r="F289" s="231" t="s">
        <v>1265</v>
      </c>
      <c r="G289" s="43"/>
      <c r="H289" s="43"/>
      <c r="I289" s="232"/>
      <c r="J289" s="43"/>
      <c r="K289" s="43"/>
      <c r="L289" s="47"/>
      <c r="M289" s="233"/>
      <c r="N289" s="23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160</v>
      </c>
      <c r="AU289" s="20" t="s">
        <v>85</v>
      </c>
    </row>
    <row r="290" s="13" customFormat="1">
      <c r="A290" s="13"/>
      <c r="B290" s="235"/>
      <c r="C290" s="236"/>
      <c r="D290" s="237" t="s">
        <v>162</v>
      </c>
      <c r="E290" s="238" t="s">
        <v>19</v>
      </c>
      <c r="F290" s="239" t="s">
        <v>1131</v>
      </c>
      <c r="G290" s="236"/>
      <c r="H290" s="240">
        <v>9</v>
      </c>
      <c r="I290" s="241"/>
      <c r="J290" s="236"/>
      <c r="K290" s="236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162</v>
      </c>
      <c r="AU290" s="246" t="s">
        <v>85</v>
      </c>
      <c r="AV290" s="13" t="s">
        <v>85</v>
      </c>
      <c r="AW290" s="13" t="s">
        <v>37</v>
      </c>
      <c r="AX290" s="13" t="s">
        <v>76</v>
      </c>
      <c r="AY290" s="246" t="s">
        <v>151</v>
      </c>
    </row>
    <row r="291" s="13" customFormat="1">
      <c r="A291" s="13"/>
      <c r="B291" s="235"/>
      <c r="C291" s="236"/>
      <c r="D291" s="237" t="s">
        <v>162</v>
      </c>
      <c r="E291" s="238" t="s">
        <v>19</v>
      </c>
      <c r="F291" s="239" t="s">
        <v>1266</v>
      </c>
      <c r="G291" s="236"/>
      <c r="H291" s="240">
        <v>7</v>
      </c>
      <c r="I291" s="241"/>
      <c r="J291" s="236"/>
      <c r="K291" s="236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162</v>
      </c>
      <c r="AU291" s="246" t="s">
        <v>85</v>
      </c>
      <c r="AV291" s="13" t="s">
        <v>85</v>
      </c>
      <c r="AW291" s="13" t="s">
        <v>37</v>
      </c>
      <c r="AX291" s="13" t="s">
        <v>76</v>
      </c>
      <c r="AY291" s="246" t="s">
        <v>151</v>
      </c>
    </row>
    <row r="292" s="14" customFormat="1">
      <c r="A292" s="14"/>
      <c r="B292" s="247"/>
      <c r="C292" s="248"/>
      <c r="D292" s="237" t="s">
        <v>162</v>
      </c>
      <c r="E292" s="249" t="s">
        <v>19</v>
      </c>
      <c r="F292" s="250" t="s">
        <v>176</v>
      </c>
      <c r="G292" s="248"/>
      <c r="H292" s="251">
        <v>16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7" t="s">
        <v>162</v>
      </c>
      <c r="AU292" s="257" t="s">
        <v>85</v>
      </c>
      <c r="AV292" s="14" t="s">
        <v>158</v>
      </c>
      <c r="AW292" s="14" t="s">
        <v>37</v>
      </c>
      <c r="AX292" s="14" t="s">
        <v>83</v>
      </c>
      <c r="AY292" s="257" t="s">
        <v>151</v>
      </c>
    </row>
    <row r="293" s="2" customFormat="1" ht="44.25" customHeight="1">
      <c r="A293" s="41"/>
      <c r="B293" s="42"/>
      <c r="C293" s="217" t="s">
        <v>394</v>
      </c>
      <c r="D293" s="217" t="s">
        <v>153</v>
      </c>
      <c r="E293" s="218" t="s">
        <v>1267</v>
      </c>
      <c r="F293" s="219" t="s">
        <v>1268</v>
      </c>
      <c r="G293" s="220" t="s">
        <v>193</v>
      </c>
      <c r="H293" s="221">
        <v>7</v>
      </c>
      <c r="I293" s="222"/>
      <c r="J293" s="223">
        <f>ROUND(I293*H293,2)</f>
        <v>0</v>
      </c>
      <c r="K293" s="219" t="s">
        <v>157</v>
      </c>
      <c r="L293" s="47"/>
      <c r="M293" s="224" t="s">
        <v>19</v>
      </c>
      <c r="N293" s="225" t="s">
        <v>47</v>
      </c>
      <c r="O293" s="87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8" t="s">
        <v>158</v>
      </c>
      <c r="AT293" s="228" t="s">
        <v>153</v>
      </c>
      <c r="AU293" s="228" t="s">
        <v>85</v>
      </c>
      <c r="AY293" s="20" t="s">
        <v>151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20" t="s">
        <v>83</v>
      </c>
      <c r="BK293" s="229">
        <f>ROUND(I293*H293,2)</f>
        <v>0</v>
      </c>
      <c r="BL293" s="20" t="s">
        <v>158</v>
      </c>
      <c r="BM293" s="228" t="s">
        <v>1269</v>
      </c>
    </row>
    <row r="294" s="2" customFormat="1">
      <c r="A294" s="41"/>
      <c r="B294" s="42"/>
      <c r="C294" s="43"/>
      <c r="D294" s="230" t="s">
        <v>160</v>
      </c>
      <c r="E294" s="43"/>
      <c r="F294" s="231" t="s">
        <v>1270</v>
      </c>
      <c r="G294" s="43"/>
      <c r="H294" s="43"/>
      <c r="I294" s="232"/>
      <c r="J294" s="43"/>
      <c r="K294" s="43"/>
      <c r="L294" s="47"/>
      <c r="M294" s="233"/>
      <c r="N294" s="23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160</v>
      </c>
      <c r="AU294" s="20" t="s">
        <v>85</v>
      </c>
    </row>
    <row r="295" s="13" customFormat="1">
      <c r="A295" s="13"/>
      <c r="B295" s="235"/>
      <c r="C295" s="236"/>
      <c r="D295" s="237" t="s">
        <v>162</v>
      </c>
      <c r="E295" s="238" t="s">
        <v>19</v>
      </c>
      <c r="F295" s="239" t="s">
        <v>1271</v>
      </c>
      <c r="G295" s="236"/>
      <c r="H295" s="240">
        <v>0.59999999999999998</v>
      </c>
      <c r="I295" s="241"/>
      <c r="J295" s="236"/>
      <c r="K295" s="236"/>
      <c r="L295" s="242"/>
      <c r="M295" s="243"/>
      <c r="N295" s="244"/>
      <c r="O295" s="244"/>
      <c r="P295" s="244"/>
      <c r="Q295" s="244"/>
      <c r="R295" s="244"/>
      <c r="S295" s="244"/>
      <c r="T295" s="24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6" t="s">
        <v>162</v>
      </c>
      <c r="AU295" s="246" t="s">
        <v>85</v>
      </c>
      <c r="AV295" s="13" t="s">
        <v>85</v>
      </c>
      <c r="AW295" s="13" t="s">
        <v>37</v>
      </c>
      <c r="AX295" s="13" t="s">
        <v>76</v>
      </c>
      <c r="AY295" s="246" t="s">
        <v>151</v>
      </c>
    </row>
    <row r="296" s="13" customFormat="1">
      <c r="A296" s="13"/>
      <c r="B296" s="235"/>
      <c r="C296" s="236"/>
      <c r="D296" s="237" t="s">
        <v>162</v>
      </c>
      <c r="E296" s="238" t="s">
        <v>19</v>
      </c>
      <c r="F296" s="239" t="s">
        <v>1272</v>
      </c>
      <c r="G296" s="236"/>
      <c r="H296" s="240">
        <v>2</v>
      </c>
      <c r="I296" s="241"/>
      <c r="J296" s="236"/>
      <c r="K296" s="236"/>
      <c r="L296" s="242"/>
      <c r="M296" s="243"/>
      <c r="N296" s="244"/>
      <c r="O296" s="244"/>
      <c r="P296" s="244"/>
      <c r="Q296" s="244"/>
      <c r="R296" s="244"/>
      <c r="S296" s="244"/>
      <c r="T296" s="24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6" t="s">
        <v>162</v>
      </c>
      <c r="AU296" s="246" t="s">
        <v>85</v>
      </c>
      <c r="AV296" s="13" t="s">
        <v>85</v>
      </c>
      <c r="AW296" s="13" t="s">
        <v>37</v>
      </c>
      <c r="AX296" s="13" t="s">
        <v>76</v>
      </c>
      <c r="AY296" s="246" t="s">
        <v>151</v>
      </c>
    </row>
    <row r="297" s="15" customFormat="1">
      <c r="A297" s="15"/>
      <c r="B297" s="258"/>
      <c r="C297" s="259"/>
      <c r="D297" s="237" t="s">
        <v>162</v>
      </c>
      <c r="E297" s="260" t="s">
        <v>19</v>
      </c>
      <c r="F297" s="261" t="s">
        <v>1109</v>
      </c>
      <c r="G297" s="259"/>
      <c r="H297" s="260" t="s">
        <v>19</v>
      </c>
      <c r="I297" s="262"/>
      <c r="J297" s="259"/>
      <c r="K297" s="259"/>
      <c r="L297" s="263"/>
      <c r="M297" s="264"/>
      <c r="N297" s="265"/>
      <c r="O297" s="265"/>
      <c r="P297" s="265"/>
      <c r="Q297" s="265"/>
      <c r="R297" s="265"/>
      <c r="S297" s="265"/>
      <c r="T297" s="26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7" t="s">
        <v>162</v>
      </c>
      <c r="AU297" s="267" t="s">
        <v>85</v>
      </c>
      <c r="AV297" s="15" t="s">
        <v>83</v>
      </c>
      <c r="AW297" s="15" t="s">
        <v>37</v>
      </c>
      <c r="AX297" s="15" t="s">
        <v>76</v>
      </c>
      <c r="AY297" s="267" t="s">
        <v>151</v>
      </c>
    </row>
    <row r="298" s="13" customFormat="1">
      <c r="A298" s="13"/>
      <c r="B298" s="235"/>
      <c r="C298" s="236"/>
      <c r="D298" s="237" t="s">
        <v>162</v>
      </c>
      <c r="E298" s="238" t="s">
        <v>19</v>
      </c>
      <c r="F298" s="239" t="s">
        <v>1273</v>
      </c>
      <c r="G298" s="236"/>
      <c r="H298" s="240">
        <v>1.575</v>
      </c>
      <c r="I298" s="241"/>
      <c r="J298" s="236"/>
      <c r="K298" s="236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162</v>
      </c>
      <c r="AU298" s="246" t="s">
        <v>85</v>
      </c>
      <c r="AV298" s="13" t="s">
        <v>85</v>
      </c>
      <c r="AW298" s="13" t="s">
        <v>37</v>
      </c>
      <c r="AX298" s="13" t="s">
        <v>76</v>
      </c>
      <c r="AY298" s="246" t="s">
        <v>151</v>
      </c>
    </row>
    <row r="299" s="13" customFormat="1">
      <c r="A299" s="13"/>
      <c r="B299" s="235"/>
      <c r="C299" s="236"/>
      <c r="D299" s="237" t="s">
        <v>162</v>
      </c>
      <c r="E299" s="238" t="s">
        <v>19</v>
      </c>
      <c r="F299" s="239" t="s">
        <v>1274</v>
      </c>
      <c r="G299" s="236"/>
      <c r="H299" s="240">
        <v>0.375</v>
      </c>
      <c r="I299" s="241"/>
      <c r="J299" s="236"/>
      <c r="K299" s="236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162</v>
      </c>
      <c r="AU299" s="246" t="s">
        <v>85</v>
      </c>
      <c r="AV299" s="13" t="s">
        <v>85</v>
      </c>
      <c r="AW299" s="13" t="s">
        <v>37</v>
      </c>
      <c r="AX299" s="13" t="s">
        <v>76</v>
      </c>
      <c r="AY299" s="246" t="s">
        <v>151</v>
      </c>
    </row>
    <row r="300" s="13" customFormat="1">
      <c r="A300" s="13"/>
      <c r="B300" s="235"/>
      <c r="C300" s="236"/>
      <c r="D300" s="237" t="s">
        <v>162</v>
      </c>
      <c r="E300" s="238" t="s">
        <v>19</v>
      </c>
      <c r="F300" s="239" t="s">
        <v>1275</v>
      </c>
      <c r="G300" s="236"/>
      <c r="H300" s="240">
        <v>1.75</v>
      </c>
      <c r="I300" s="241"/>
      <c r="J300" s="236"/>
      <c r="K300" s="236"/>
      <c r="L300" s="242"/>
      <c r="M300" s="243"/>
      <c r="N300" s="244"/>
      <c r="O300" s="244"/>
      <c r="P300" s="244"/>
      <c r="Q300" s="244"/>
      <c r="R300" s="244"/>
      <c r="S300" s="244"/>
      <c r="T300" s="24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6" t="s">
        <v>162</v>
      </c>
      <c r="AU300" s="246" t="s">
        <v>85</v>
      </c>
      <c r="AV300" s="13" t="s">
        <v>85</v>
      </c>
      <c r="AW300" s="13" t="s">
        <v>37</v>
      </c>
      <c r="AX300" s="13" t="s">
        <v>76</v>
      </c>
      <c r="AY300" s="246" t="s">
        <v>151</v>
      </c>
    </row>
    <row r="301" s="13" customFormat="1">
      <c r="A301" s="13"/>
      <c r="B301" s="235"/>
      <c r="C301" s="236"/>
      <c r="D301" s="237" t="s">
        <v>162</v>
      </c>
      <c r="E301" s="238" t="s">
        <v>19</v>
      </c>
      <c r="F301" s="239" t="s">
        <v>1276</v>
      </c>
      <c r="G301" s="236"/>
      <c r="H301" s="240">
        <v>0.69999999999999996</v>
      </c>
      <c r="I301" s="241"/>
      <c r="J301" s="236"/>
      <c r="K301" s="236"/>
      <c r="L301" s="242"/>
      <c r="M301" s="243"/>
      <c r="N301" s="244"/>
      <c r="O301" s="244"/>
      <c r="P301" s="244"/>
      <c r="Q301" s="244"/>
      <c r="R301" s="244"/>
      <c r="S301" s="244"/>
      <c r="T301" s="24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6" t="s">
        <v>162</v>
      </c>
      <c r="AU301" s="246" t="s">
        <v>85</v>
      </c>
      <c r="AV301" s="13" t="s">
        <v>85</v>
      </c>
      <c r="AW301" s="13" t="s">
        <v>37</v>
      </c>
      <c r="AX301" s="13" t="s">
        <v>76</v>
      </c>
      <c r="AY301" s="246" t="s">
        <v>151</v>
      </c>
    </row>
    <row r="302" s="15" customFormat="1">
      <c r="A302" s="15"/>
      <c r="B302" s="258"/>
      <c r="C302" s="259"/>
      <c r="D302" s="237" t="s">
        <v>162</v>
      </c>
      <c r="E302" s="260" t="s">
        <v>19</v>
      </c>
      <c r="F302" s="261" t="s">
        <v>1244</v>
      </c>
      <c r="G302" s="259"/>
      <c r="H302" s="260" t="s">
        <v>19</v>
      </c>
      <c r="I302" s="262"/>
      <c r="J302" s="259"/>
      <c r="K302" s="259"/>
      <c r="L302" s="263"/>
      <c r="M302" s="264"/>
      <c r="N302" s="265"/>
      <c r="O302" s="265"/>
      <c r="P302" s="265"/>
      <c r="Q302" s="265"/>
      <c r="R302" s="265"/>
      <c r="S302" s="265"/>
      <c r="T302" s="26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7" t="s">
        <v>162</v>
      </c>
      <c r="AU302" s="267" t="s">
        <v>85</v>
      </c>
      <c r="AV302" s="15" t="s">
        <v>83</v>
      </c>
      <c r="AW302" s="15" t="s">
        <v>37</v>
      </c>
      <c r="AX302" s="15" t="s">
        <v>76</v>
      </c>
      <c r="AY302" s="267" t="s">
        <v>151</v>
      </c>
    </row>
    <row r="303" s="14" customFormat="1">
      <c r="A303" s="14"/>
      <c r="B303" s="247"/>
      <c r="C303" s="248"/>
      <c r="D303" s="237" t="s">
        <v>162</v>
      </c>
      <c r="E303" s="249" t="s">
        <v>19</v>
      </c>
      <c r="F303" s="250" t="s">
        <v>176</v>
      </c>
      <c r="G303" s="248"/>
      <c r="H303" s="251">
        <v>7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162</v>
      </c>
      <c r="AU303" s="257" t="s">
        <v>85</v>
      </c>
      <c r="AV303" s="14" t="s">
        <v>158</v>
      </c>
      <c r="AW303" s="14" t="s">
        <v>37</v>
      </c>
      <c r="AX303" s="14" t="s">
        <v>83</v>
      </c>
      <c r="AY303" s="257" t="s">
        <v>151</v>
      </c>
    </row>
    <row r="304" s="2" customFormat="1" ht="37.8" customHeight="1">
      <c r="A304" s="41"/>
      <c r="B304" s="42"/>
      <c r="C304" s="217" t="s">
        <v>400</v>
      </c>
      <c r="D304" s="217" t="s">
        <v>153</v>
      </c>
      <c r="E304" s="218" t="s">
        <v>1277</v>
      </c>
      <c r="F304" s="219" t="s">
        <v>1278</v>
      </c>
      <c r="G304" s="220" t="s">
        <v>193</v>
      </c>
      <c r="H304" s="221">
        <v>2.2029999999999998</v>
      </c>
      <c r="I304" s="222"/>
      <c r="J304" s="223">
        <f>ROUND(I304*H304,2)</f>
        <v>0</v>
      </c>
      <c r="K304" s="219" t="s">
        <v>157</v>
      </c>
      <c r="L304" s="47"/>
      <c r="M304" s="224" t="s">
        <v>19</v>
      </c>
      <c r="N304" s="225" t="s">
        <v>47</v>
      </c>
      <c r="O304" s="87"/>
      <c r="P304" s="226">
        <f>O304*H304</f>
        <v>0</v>
      </c>
      <c r="Q304" s="226">
        <v>0.090620000000000006</v>
      </c>
      <c r="R304" s="226">
        <f>Q304*H304</f>
        <v>0.19963586</v>
      </c>
      <c r="S304" s="226">
        <v>0</v>
      </c>
      <c r="T304" s="22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8" t="s">
        <v>158</v>
      </c>
      <c r="AT304" s="228" t="s">
        <v>153</v>
      </c>
      <c r="AU304" s="228" t="s">
        <v>85</v>
      </c>
      <c r="AY304" s="20" t="s">
        <v>151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20" t="s">
        <v>83</v>
      </c>
      <c r="BK304" s="229">
        <f>ROUND(I304*H304,2)</f>
        <v>0</v>
      </c>
      <c r="BL304" s="20" t="s">
        <v>158</v>
      </c>
      <c r="BM304" s="228" t="s">
        <v>1279</v>
      </c>
    </row>
    <row r="305" s="2" customFormat="1">
      <c r="A305" s="41"/>
      <c r="B305" s="42"/>
      <c r="C305" s="43"/>
      <c r="D305" s="230" t="s">
        <v>160</v>
      </c>
      <c r="E305" s="43"/>
      <c r="F305" s="231" t="s">
        <v>1280</v>
      </c>
      <c r="G305" s="43"/>
      <c r="H305" s="43"/>
      <c r="I305" s="232"/>
      <c r="J305" s="43"/>
      <c r="K305" s="43"/>
      <c r="L305" s="47"/>
      <c r="M305" s="233"/>
      <c r="N305" s="23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160</v>
      </c>
      <c r="AU305" s="20" t="s">
        <v>85</v>
      </c>
    </row>
    <row r="306" s="13" customFormat="1">
      <c r="A306" s="13"/>
      <c r="B306" s="235"/>
      <c r="C306" s="236"/>
      <c r="D306" s="237" t="s">
        <v>162</v>
      </c>
      <c r="E306" s="238" t="s">
        <v>19</v>
      </c>
      <c r="F306" s="239" t="s">
        <v>1281</v>
      </c>
      <c r="G306" s="236"/>
      <c r="H306" s="240">
        <v>2.2029999999999998</v>
      </c>
      <c r="I306" s="241"/>
      <c r="J306" s="236"/>
      <c r="K306" s="236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162</v>
      </c>
      <c r="AU306" s="246" t="s">
        <v>85</v>
      </c>
      <c r="AV306" s="13" t="s">
        <v>85</v>
      </c>
      <c r="AW306" s="13" t="s">
        <v>37</v>
      </c>
      <c r="AX306" s="13" t="s">
        <v>83</v>
      </c>
      <c r="AY306" s="246" t="s">
        <v>151</v>
      </c>
    </row>
    <row r="307" s="2" customFormat="1" ht="16.5" customHeight="1">
      <c r="A307" s="41"/>
      <c r="B307" s="42"/>
      <c r="C307" s="279" t="s">
        <v>425</v>
      </c>
      <c r="D307" s="279" t="s">
        <v>395</v>
      </c>
      <c r="E307" s="280" t="s">
        <v>1282</v>
      </c>
      <c r="F307" s="281" t="s">
        <v>1283</v>
      </c>
      <c r="G307" s="282" t="s">
        <v>193</v>
      </c>
      <c r="H307" s="283">
        <v>0.96299999999999997</v>
      </c>
      <c r="I307" s="284"/>
      <c r="J307" s="285">
        <f>ROUND(I307*H307,2)</f>
        <v>0</v>
      </c>
      <c r="K307" s="281" t="s">
        <v>157</v>
      </c>
      <c r="L307" s="286"/>
      <c r="M307" s="287" t="s">
        <v>19</v>
      </c>
      <c r="N307" s="288" t="s">
        <v>47</v>
      </c>
      <c r="O307" s="87"/>
      <c r="P307" s="226">
        <f>O307*H307</f>
        <v>0</v>
      </c>
      <c r="Q307" s="226">
        <v>0.17599999999999999</v>
      </c>
      <c r="R307" s="226">
        <f>Q307*H307</f>
        <v>0.16948799999999997</v>
      </c>
      <c r="S307" s="226">
        <v>0</v>
      </c>
      <c r="T307" s="227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8" t="s">
        <v>208</v>
      </c>
      <c r="AT307" s="228" t="s">
        <v>395</v>
      </c>
      <c r="AU307" s="228" t="s">
        <v>85</v>
      </c>
      <c r="AY307" s="20" t="s">
        <v>151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20" t="s">
        <v>83</v>
      </c>
      <c r="BK307" s="229">
        <f>ROUND(I307*H307,2)</f>
        <v>0</v>
      </c>
      <c r="BL307" s="20" t="s">
        <v>158</v>
      </c>
      <c r="BM307" s="228" t="s">
        <v>1284</v>
      </c>
    </row>
    <row r="308" s="13" customFormat="1">
      <c r="A308" s="13"/>
      <c r="B308" s="235"/>
      <c r="C308" s="236"/>
      <c r="D308" s="237" t="s">
        <v>162</v>
      </c>
      <c r="E308" s="238" t="s">
        <v>19</v>
      </c>
      <c r="F308" s="239" t="s">
        <v>1285</v>
      </c>
      <c r="G308" s="236"/>
      <c r="H308" s="240">
        <v>0.96299999999999997</v>
      </c>
      <c r="I308" s="241"/>
      <c r="J308" s="236"/>
      <c r="K308" s="236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162</v>
      </c>
      <c r="AU308" s="246" t="s">
        <v>85</v>
      </c>
      <c r="AV308" s="13" t="s">
        <v>85</v>
      </c>
      <c r="AW308" s="13" t="s">
        <v>37</v>
      </c>
      <c r="AX308" s="13" t="s">
        <v>83</v>
      </c>
      <c r="AY308" s="246" t="s">
        <v>151</v>
      </c>
    </row>
    <row r="309" s="2" customFormat="1" ht="16.5" customHeight="1">
      <c r="A309" s="41"/>
      <c r="B309" s="42"/>
      <c r="C309" s="279" t="s">
        <v>430</v>
      </c>
      <c r="D309" s="279" t="s">
        <v>395</v>
      </c>
      <c r="E309" s="280" t="s">
        <v>1286</v>
      </c>
      <c r="F309" s="281" t="s">
        <v>1287</v>
      </c>
      <c r="G309" s="282" t="s">
        <v>193</v>
      </c>
      <c r="H309" s="283">
        <v>0.69999999999999996</v>
      </c>
      <c r="I309" s="284"/>
      <c r="J309" s="285">
        <f>ROUND(I309*H309,2)</f>
        <v>0</v>
      </c>
      <c r="K309" s="281" t="s">
        <v>157</v>
      </c>
      <c r="L309" s="286"/>
      <c r="M309" s="287" t="s">
        <v>19</v>
      </c>
      <c r="N309" s="288" t="s">
        <v>47</v>
      </c>
      <c r="O309" s="87"/>
      <c r="P309" s="226">
        <f>O309*H309</f>
        <v>0</v>
      </c>
      <c r="Q309" s="226">
        <v>0.17499999999999999</v>
      </c>
      <c r="R309" s="226">
        <f>Q309*H309</f>
        <v>0.12249999999999998</v>
      </c>
      <c r="S309" s="226">
        <v>0</v>
      </c>
      <c r="T309" s="22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8" t="s">
        <v>208</v>
      </c>
      <c r="AT309" s="228" t="s">
        <v>395</v>
      </c>
      <c r="AU309" s="228" t="s">
        <v>85</v>
      </c>
      <c r="AY309" s="20" t="s">
        <v>151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20" t="s">
        <v>83</v>
      </c>
      <c r="BK309" s="229">
        <f>ROUND(I309*H309,2)</f>
        <v>0</v>
      </c>
      <c r="BL309" s="20" t="s">
        <v>158</v>
      </c>
      <c r="BM309" s="228" t="s">
        <v>1288</v>
      </c>
    </row>
    <row r="310" s="13" customFormat="1">
      <c r="A310" s="13"/>
      <c r="B310" s="235"/>
      <c r="C310" s="236"/>
      <c r="D310" s="237" t="s">
        <v>162</v>
      </c>
      <c r="E310" s="238" t="s">
        <v>19</v>
      </c>
      <c r="F310" s="239" t="s">
        <v>1289</v>
      </c>
      <c r="G310" s="236"/>
      <c r="H310" s="240">
        <v>0.69999999999999996</v>
      </c>
      <c r="I310" s="241"/>
      <c r="J310" s="236"/>
      <c r="K310" s="236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162</v>
      </c>
      <c r="AU310" s="246" t="s">
        <v>85</v>
      </c>
      <c r="AV310" s="13" t="s">
        <v>85</v>
      </c>
      <c r="AW310" s="13" t="s">
        <v>37</v>
      </c>
      <c r="AX310" s="13" t="s">
        <v>83</v>
      </c>
      <c r="AY310" s="246" t="s">
        <v>151</v>
      </c>
    </row>
    <row r="311" s="2" customFormat="1" ht="16.5" customHeight="1">
      <c r="A311" s="41"/>
      <c r="B311" s="42"/>
      <c r="C311" s="279" t="s">
        <v>439</v>
      </c>
      <c r="D311" s="279" t="s">
        <v>395</v>
      </c>
      <c r="E311" s="280" t="s">
        <v>1290</v>
      </c>
      <c r="F311" s="281" t="s">
        <v>1291</v>
      </c>
      <c r="G311" s="282" t="s">
        <v>193</v>
      </c>
      <c r="H311" s="283">
        <v>0.60499999999999998</v>
      </c>
      <c r="I311" s="284"/>
      <c r="J311" s="285">
        <f>ROUND(I311*H311,2)</f>
        <v>0</v>
      </c>
      <c r="K311" s="281" t="s">
        <v>157</v>
      </c>
      <c r="L311" s="286"/>
      <c r="M311" s="287" t="s">
        <v>19</v>
      </c>
      <c r="N311" s="288" t="s">
        <v>47</v>
      </c>
      <c r="O311" s="87"/>
      <c r="P311" s="226">
        <f>O311*H311</f>
        <v>0</v>
      </c>
      <c r="Q311" s="226">
        <v>0.17599999999999999</v>
      </c>
      <c r="R311" s="226">
        <f>Q311*H311</f>
        <v>0.10647999999999999</v>
      </c>
      <c r="S311" s="226">
        <v>0</v>
      </c>
      <c r="T311" s="22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8" t="s">
        <v>208</v>
      </c>
      <c r="AT311" s="228" t="s">
        <v>395</v>
      </c>
      <c r="AU311" s="228" t="s">
        <v>85</v>
      </c>
      <c r="AY311" s="20" t="s">
        <v>151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20" t="s">
        <v>83</v>
      </c>
      <c r="BK311" s="229">
        <f>ROUND(I311*H311,2)</f>
        <v>0</v>
      </c>
      <c r="BL311" s="20" t="s">
        <v>158</v>
      </c>
      <c r="BM311" s="228" t="s">
        <v>1292</v>
      </c>
    </row>
    <row r="312" s="13" customFormat="1">
      <c r="A312" s="13"/>
      <c r="B312" s="235"/>
      <c r="C312" s="236"/>
      <c r="D312" s="237" t="s">
        <v>162</v>
      </c>
      <c r="E312" s="238" t="s">
        <v>19</v>
      </c>
      <c r="F312" s="239" t="s">
        <v>1293</v>
      </c>
      <c r="G312" s="236"/>
      <c r="H312" s="240">
        <v>0.60499999999999998</v>
      </c>
      <c r="I312" s="241"/>
      <c r="J312" s="236"/>
      <c r="K312" s="236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162</v>
      </c>
      <c r="AU312" s="246" t="s">
        <v>85</v>
      </c>
      <c r="AV312" s="13" t="s">
        <v>85</v>
      </c>
      <c r="AW312" s="13" t="s">
        <v>37</v>
      </c>
      <c r="AX312" s="13" t="s">
        <v>83</v>
      </c>
      <c r="AY312" s="246" t="s">
        <v>151</v>
      </c>
    </row>
    <row r="313" s="2" customFormat="1" ht="44.25" customHeight="1">
      <c r="A313" s="41"/>
      <c r="B313" s="42"/>
      <c r="C313" s="217" t="s">
        <v>445</v>
      </c>
      <c r="D313" s="217" t="s">
        <v>153</v>
      </c>
      <c r="E313" s="218" t="s">
        <v>1294</v>
      </c>
      <c r="F313" s="219" t="s">
        <v>1295</v>
      </c>
      <c r="G313" s="220" t="s">
        <v>193</v>
      </c>
      <c r="H313" s="221">
        <v>1.268</v>
      </c>
      <c r="I313" s="222"/>
      <c r="J313" s="223">
        <f>ROUND(I313*H313,2)</f>
        <v>0</v>
      </c>
      <c r="K313" s="219" t="s">
        <v>157</v>
      </c>
      <c r="L313" s="47"/>
      <c r="M313" s="224" t="s">
        <v>19</v>
      </c>
      <c r="N313" s="225" t="s">
        <v>47</v>
      </c>
      <c r="O313" s="87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8" t="s">
        <v>158</v>
      </c>
      <c r="AT313" s="228" t="s">
        <v>153</v>
      </c>
      <c r="AU313" s="228" t="s">
        <v>85</v>
      </c>
      <c r="AY313" s="20" t="s">
        <v>151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20" t="s">
        <v>83</v>
      </c>
      <c r="BK313" s="229">
        <f>ROUND(I313*H313,2)</f>
        <v>0</v>
      </c>
      <c r="BL313" s="20" t="s">
        <v>158</v>
      </c>
      <c r="BM313" s="228" t="s">
        <v>1296</v>
      </c>
    </row>
    <row r="314" s="2" customFormat="1">
      <c r="A314" s="41"/>
      <c r="B314" s="42"/>
      <c r="C314" s="43"/>
      <c r="D314" s="230" t="s">
        <v>160</v>
      </c>
      <c r="E314" s="43"/>
      <c r="F314" s="231" t="s">
        <v>1297</v>
      </c>
      <c r="G314" s="43"/>
      <c r="H314" s="43"/>
      <c r="I314" s="232"/>
      <c r="J314" s="43"/>
      <c r="K314" s="43"/>
      <c r="L314" s="47"/>
      <c r="M314" s="233"/>
      <c r="N314" s="23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160</v>
      </c>
      <c r="AU314" s="20" t="s">
        <v>85</v>
      </c>
    </row>
    <row r="315" s="13" customFormat="1">
      <c r="A315" s="13"/>
      <c r="B315" s="235"/>
      <c r="C315" s="236"/>
      <c r="D315" s="237" t="s">
        <v>162</v>
      </c>
      <c r="E315" s="238" t="s">
        <v>19</v>
      </c>
      <c r="F315" s="239" t="s">
        <v>1298</v>
      </c>
      <c r="G315" s="236"/>
      <c r="H315" s="240">
        <v>0.68000000000000005</v>
      </c>
      <c r="I315" s="241"/>
      <c r="J315" s="236"/>
      <c r="K315" s="236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162</v>
      </c>
      <c r="AU315" s="246" t="s">
        <v>85</v>
      </c>
      <c r="AV315" s="13" t="s">
        <v>85</v>
      </c>
      <c r="AW315" s="13" t="s">
        <v>37</v>
      </c>
      <c r="AX315" s="13" t="s">
        <v>76</v>
      </c>
      <c r="AY315" s="246" t="s">
        <v>151</v>
      </c>
    </row>
    <row r="316" s="13" customFormat="1">
      <c r="A316" s="13"/>
      <c r="B316" s="235"/>
      <c r="C316" s="236"/>
      <c r="D316" s="237" t="s">
        <v>162</v>
      </c>
      <c r="E316" s="238" t="s">
        <v>19</v>
      </c>
      <c r="F316" s="239" t="s">
        <v>1299</v>
      </c>
      <c r="G316" s="236"/>
      <c r="H316" s="240">
        <v>0.58799999999999997</v>
      </c>
      <c r="I316" s="241"/>
      <c r="J316" s="236"/>
      <c r="K316" s="236"/>
      <c r="L316" s="242"/>
      <c r="M316" s="243"/>
      <c r="N316" s="244"/>
      <c r="O316" s="244"/>
      <c r="P316" s="244"/>
      <c r="Q316" s="244"/>
      <c r="R316" s="244"/>
      <c r="S316" s="244"/>
      <c r="T316" s="24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6" t="s">
        <v>162</v>
      </c>
      <c r="AU316" s="246" t="s">
        <v>85</v>
      </c>
      <c r="AV316" s="13" t="s">
        <v>85</v>
      </c>
      <c r="AW316" s="13" t="s">
        <v>37</v>
      </c>
      <c r="AX316" s="13" t="s">
        <v>76</v>
      </c>
      <c r="AY316" s="246" t="s">
        <v>151</v>
      </c>
    </row>
    <row r="317" s="14" customFormat="1">
      <c r="A317" s="14"/>
      <c r="B317" s="247"/>
      <c r="C317" s="248"/>
      <c r="D317" s="237" t="s">
        <v>162</v>
      </c>
      <c r="E317" s="249" t="s">
        <v>19</v>
      </c>
      <c r="F317" s="250" t="s">
        <v>176</v>
      </c>
      <c r="G317" s="248"/>
      <c r="H317" s="251">
        <v>1.268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7" t="s">
        <v>162</v>
      </c>
      <c r="AU317" s="257" t="s">
        <v>85</v>
      </c>
      <c r="AV317" s="14" t="s">
        <v>158</v>
      </c>
      <c r="AW317" s="14" t="s">
        <v>37</v>
      </c>
      <c r="AX317" s="14" t="s">
        <v>83</v>
      </c>
      <c r="AY317" s="257" t="s">
        <v>151</v>
      </c>
    </row>
    <row r="318" s="12" customFormat="1" ht="22.8" customHeight="1">
      <c r="A318" s="12"/>
      <c r="B318" s="201"/>
      <c r="C318" s="202"/>
      <c r="D318" s="203" t="s">
        <v>75</v>
      </c>
      <c r="E318" s="215" t="s">
        <v>215</v>
      </c>
      <c r="F318" s="215" t="s">
        <v>1075</v>
      </c>
      <c r="G318" s="202"/>
      <c r="H318" s="202"/>
      <c r="I318" s="205"/>
      <c r="J318" s="216">
        <f>BK318</f>
        <v>0</v>
      </c>
      <c r="K318" s="202"/>
      <c r="L318" s="207"/>
      <c r="M318" s="208"/>
      <c r="N318" s="209"/>
      <c r="O318" s="209"/>
      <c r="P318" s="210">
        <f>SUM(P319:P442)</f>
        <v>0</v>
      </c>
      <c r="Q318" s="209"/>
      <c r="R318" s="210">
        <f>SUM(R319:R442)</f>
        <v>29.877628749999996</v>
      </c>
      <c r="S318" s="209"/>
      <c r="T318" s="211">
        <f>SUM(T319:T442)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2" t="s">
        <v>83</v>
      </c>
      <c r="AT318" s="213" t="s">
        <v>75</v>
      </c>
      <c r="AU318" s="213" t="s">
        <v>83</v>
      </c>
      <c r="AY318" s="212" t="s">
        <v>151</v>
      </c>
      <c r="BK318" s="214">
        <f>SUM(BK319:BK442)</f>
        <v>0</v>
      </c>
    </row>
    <row r="319" s="2" customFormat="1" ht="37.8" customHeight="1">
      <c r="A319" s="41"/>
      <c r="B319" s="42"/>
      <c r="C319" s="217" t="s">
        <v>451</v>
      </c>
      <c r="D319" s="217" t="s">
        <v>153</v>
      </c>
      <c r="E319" s="218" t="s">
        <v>1300</v>
      </c>
      <c r="F319" s="219" t="s">
        <v>1301</v>
      </c>
      <c r="G319" s="220" t="s">
        <v>156</v>
      </c>
      <c r="H319" s="221">
        <v>81.5</v>
      </c>
      <c r="I319" s="222"/>
      <c r="J319" s="223">
        <f>ROUND(I319*H319,2)</f>
        <v>0</v>
      </c>
      <c r="K319" s="219" t="s">
        <v>157</v>
      </c>
      <c r="L319" s="47"/>
      <c r="M319" s="224" t="s">
        <v>19</v>
      </c>
      <c r="N319" s="225" t="s">
        <v>47</v>
      </c>
      <c r="O319" s="87"/>
      <c r="P319" s="226">
        <f>O319*H319</f>
        <v>0</v>
      </c>
      <c r="Q319" s="226">
        <v>0.080879999999999994</v>
      </c>
      <c r="R319" s="226">
        <f>Q319*H319</f>
        <v>6.5917199999999996</v>
      </c>
      <c r="S319" s="226">
        <v>0</v>
      </c>
      <c r="T319" s="22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8" t="s">
        <v>158</v>
      </c>
      <c r="AT319" s="228" t="s">
        <v>153</v>
      </c>
      <c r="AU319" s="228" t="s">
        <v>85</v>
      </c>
      <c r="AY319" s="20" t="s">
        <v>151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20" t="s">
        <v>83</v>
      </c>
      <c r="BK319" s="229">
        <f>ROUND(I319*H319,2)</f>
        <v>0</v>
      </c>
      <c r="BL319" s="20" t="s">
        <v>158</v>
      </c>
      <c r="BM319" s="228" t="s">
        <v>1302</v>
      </c>
    </row>
    <row r="320" s="2" customFormat="1">
      <c r="A320" s="41"/>
      <c r="B320" s="42"/>
      <c r="C320" s="43"/>
      <c r="D320" s="230" t="s">
        <v>160</v>
      </c>
      <c r="E320" s="43"/>
      <c r="F320" s="231" t="s">
        <v>1303</v>
      </c>
      <c r="G320" s="43"/>
      <c r="H320" s="43"/>
      <c r="I320" s="232"/>
      <c r="J320" s="43"/>
      <c r="K320" s="43"/>
      <c r="L320" s="47"/>
      <c r="M320" s="233"/>
      <c r="N320" s="234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160</v>
      </c>
      <c r="AU320" s="20" t="s">
        <v>85</v>
      </c>
    </row>
    <row r="321" s="13" customFormat="1">
      <c r="A321" s="13"/>
      <c r="B321" s="235"/>
      <c r="C321" s="236"/>
      <c r="D321" s="237" t="s">
        <v>162</v>
      </c>
      <c r="E321" s="238" t="s">
        <v>19</v>
      </c>
      <c r="F321" s="239" t="s">
        <v>1304</v>
      </c>
      <c r="G321" s="236"/>
      <c r="H321" s="240">
        <v>31</v>
      </c>
      <c r="I321" s="241"/>
      <c r="J321" s="236"/>
      <c r="K321" s="236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162</v>
      </c>
      <c r="AU321" s="246" t="s">
        <v>85</v>
      </c>
      <c r="AV321" s="13" t="s">
        <v>85</v>
      </c>
      <c r="AW321" s="13" t="s">
        <v>37</v>
      </c>
      <c r="AX321" s="13" t="s">
        <v>76</v>
      </c>
      <c r="AY321" s="246" t="s">
        <v>151</v>
      </c>
    </row>
    <row r="322" s="13" customFormat="1">
      <c r="A322" s="13"/>
      <c r="B322" s="235"/>
      <c r="C322" s="236"/>
      <c r="D322" s="237" t="s">
        <v>162</v>
      </c>
      <c r="E322" s="238" t="s">
        <v>19</v>
      </c>
      <c r="F322" s="239" t="s">
        <v>1305</v>
      </c>
      <c r="G322" s="236"/>
      <c r="H322" s="240">
        <v>32</v>
      </c>
      <c r="I322" s="241"/>
      <c r="J322" s="236"/>
      <c r="K322" s="236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162</v>
      </c>
      <c r="AU322" s="246" t="s">
        <v>85</v>
      </c>
      <c r="AV322" s="13" t="s">
        <v>85</v>
      </c>
      <c r="AW322" s="13" t="s">
        <v>37</v>
      </c>
      <c r="AX322" s="13" t="s">
        <v>76</v>
      </c>
      <c r="AY322" s="246" t="s">
        <v>151</v>
      </c>
    </row>
    <row r="323" s="15" customFormat="1">
      <c r="A323" s="15"/>
      <c r="B323" s="258"/>
      <c r="C323" s="259"/>
      <c r="D323" s="237" t="s">
        <v>162</v>
      </c>
      <c r="E323" s="260" t="s">
        <v>19</v>
      </c>
      <c r="F323" s="261" t="s">
        <v>206</v>
      </c>
      <c r="G323" s="259"/>
      <c r="H323" s="260" t="s">
        <v>19</v>
      </c>
      <c r="I323" s="262"/>
      <c r="J323" s="259"/>
      <c r="K323" s="259"/>
      <c r="L323" s="263"/>
      <c r="M323" s="264"/>
      <c r="N323" s="265"/>
      <c r="O323" s="265"/>
      <c r="P323" s="265"/>
      <c r="Q323" s="265"/>
      <c r="R323" s="265"/>
      <c r="S323" s="265"/>
      <c r="T323" s="266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7" t="s">
        <v>162</v>
      </c>
      <c r="AU323" s="267" t="s">
        <v>85</v>
      </c>
      <c r="AV323" s="15" t="s">
        <v>83</v>
      </c>
      <c r="AW323" s="15" t="s">
        <v>37</v>
      </c>
      <c r="AX323" s="15" t="s">
        <v>76</v>
      </c>
      <c r="AY323" s="267" t="s">
        <v>151</v>
      </c>
    </row>
    <row r="324" s="15" customFormat="1">
      <c r="A324" s="15"/>
      <c r="B324" s="258"/>
      <c r="C324" s="259"/>
      <c r="D324" s="237" t="s">
        <v>162</v>
      </c>
      <c r="E324" s="260" t="s">
        <v>19</v>
      </c>
      <c r="F324" s="261" t="s">
        <v>1142</v>
      </c>
      <c r="G324" s="259"/>
      <c r="H324" s="260" t="s">
        <v>19</v>
      </c>
      <c r="I324" s="262"/>
      <c r="J324" s="259"/>
      <c r="K324" s="259"/>
      <c r="L324" s="263"/>
      <c r="M324" s="264"/>
      <c r="N324" s="265"/>
      <c r="O324" s="265"/>
      <c r="P324" s="265"/>
      <c r="Q324" s="265"/>
      <c r="R324" s="265"/>
      <c r="S324" s="265"/>
      <c r="T324" s="26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7" t="s">
        <v>162</v>
      </c>
      <c r="AU324" s="267" t="s">
        <v>85</v>
      </c>
      <c r="AV324" s="15" t="s">
        <v>83</v>
      </c>
      <c r="AW324" s="15" t="s">
        <v>37</v>
      </c>
      <c r="AX324" s="15" t="s">
        <v>76</v>
      </c>
      <c r="AY324" s="267" t="s">
        <v>151</v>
      </c>
    </row>
    <row r="325" s="13" customFormat="1">
      <c r="A325" s="13"/>
      <c r="B325" s="235"/>
      <c r="C325" s="236"/>
      <c r="D325" s="237" t="s">
        <v>162</v>
      </c>
      <c r="E325" s="238" t="s">
        <v>19</v>
      </c>
      <c r="F325" s="239" t="s">
        <v>1306</v>
      </c>
      <c r="G325" s="236"/>
      <c r="H325" s="240">
        <v>3</v>
      </c>
      <c r="I325" s="241"/>
      <c r="J325" s="236"/>
      <c r="K325" s="236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162</v>
      </c>
      <c r="AU325" s="246" t="s">
        <v>85</v>
      </c>
      <c r="AV325" s="13" t="s">
        <v>85</v>
      </c>
      <c r="AW325" s="13" t="s">
        <v>37</v>
      </c>
      <c r="AX325" s="13" t="s">
        <v>76</v>
      </c>
      <c r="AY325" s="246" t="s">
        <v>151</v>
      </c>
    </row>
    <row r="326" s="15" customFormat="1">
      <c r="A326" s="15"/>
      <c r="B326" s="258"/>
      <c r="C326" s="259"/>
      <c r="D326" s="237" t="s">
        <v>162</v>
      </c>
      <c r="E326" s="260" t="s">
        <v>19</v>
      </c>
      <c r="F326" s="261" t="s">
        <v>1154</v>
      </c>
      <c r="G326" s="259"/>
      <c r="H326" s="260" t="s">
        <v>19</v>
      </c>
      <c r="I326" s="262"/>
      <c r="J326" s="259"/>
      <c r="K326" s="259"/>
      <c r="L326" s="263"/>
      <c r="M326" s="264"/>
      <c r="N326" s="265"/>
      <c r="O326" s="265"/>
      <c r="P326" s="265"/>
      <c r="Q326" s="265"/>
      <c r="R326" s="265"/>
      <c r="S326" s="265"/>
      <c r="T326" s="26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7" t="s">
        <v>162</v>
      </c>
      <c r="AU326" s="267" t="s">
        <v>85</v>
      </c>
      <c r="AV326" s="15" t="s">
        <v>83</v>
      </c>
      <c r="AW326" s="15" t="s">
        <v>37</v>
      </c>
      <c r="AX326" s="15" t="s">
        <v>76</v>
      </c>
      <c r="AY326" s="267" t="s">
        <v>151</v>
      </c>
    </row>
    <row r="327" s="13" customFormat="1">
      <c r="A327" s="13"/>
      <c r="B327" s="235"/>
      <c r="C327" s="236"/>
      <c r="D327" s="237" t="s">
        <v>162</v>
      </c>
      <c r="E327" s="238" t="s">
        <v>19</v>
      </c>
      <c r="F327" s="239" t="s">
        <v>1307</v>
      </c>
      <c r="G327" s="236"/>
      <c r="H327" s="240">
        <v>3.5</v>
      </c>
      <c r="I327" s="241"/>
      <c r="J327" s="236"/>
      <c r="K327" s="236"/>
      <c r="L327" s="242"/>
      <c r="M327" s="243"/>
      <c r="N327" s="244"/>
      <c r="O327" s="244"/>
      <c r="P327" s="244"/>
      <c r="Q327" s="244"/>
      <c r="R327" s="244"/>
      <c r="S327" s="244"/>
      <c r="T327" s="24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6" t="s">
        <v>162</v>
      </c>
      <c r="AU327" s="246" t="s">
        <v>85</v>
      </c>
      <c r="AV327" s="13" t="s">
        <v>85</v>
      </c>
      <c r="AW327" s="13" t="s">
        <v>37</v>
      </c>
      <c r="AX327" s="13" t="s">
        <v>76</v>
      </c>
      <c r="AY327" s="246" t="s">
        <v>151</v>
      </c>
    </row>
    <row r="328" s="15" customFormat="1">
      <c r="A328" s="15"/>
      <c r="B328" s="258"/>
      <c r="C328" s="259"/>
      <c r="D328" s="237" t="s">
        <v>162</v>
      </c>
      <c r="E328" s="260" t="s">
        <v>19</v>
      </c>
      <c r="F328" s="261" t="s">
        <v>1154</v>
      </c>
      <c r="G328" s="259"/>
      <c r="H328" s="260" t="s">
        <v>19</v>
      </c>
      <c r="I328" s="262"/>
      <c r="J328" s="259"/>
      <c r="K328" s="259"/>
      <c r="L328" s="263"/>
      <c r="M328" s="264"/>
      <c r="N328" s="265"/>
      <c r="O328" s="265"/>
      <c r="P328" s="265"/>
      <c r="Q328" s="265"/>
      <c r="R328" s="265"/>
      <c r="S328" s="265"/>
      <c r="T328" s="26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7" t="s">
        <v>162</v>
      </c>
      <c r="AU328" s="267" t="s">
        <v>85</v>
      </c>
      <c r="AV328" s="15" t="s">
        <v>83</v>
      </c>
      <c r="AW328" s="15" t="s">
        <v>37</v>
      </c>
      <c r="AX328" s="15" t="s">
        <v>76</v>
      </c>
      <c r="AY328" s="267" t="s">
        <v>151</v>
      </c>
    </row>
    <row r="329" s="13" customFormat="1">
      <c r="A329" s="13"/>
      <c r="B329" s="235"/>
      <c r="C329" s="236"/>
      <c r="D329" s="237" t="s">
        <v>162</v>
      </c>
      <c r="E329" s="238" t="s">
        <v>19</v>
      </c>
      <c r="F329" s="239" t="s">
        <v>1308</v>
      </c>
      <c r="G329" s="236"/>
      <c r="H329" s="240">
        <v>2</v>
      </c>
      <c r="I329" s="241"/>
      <c r="J329" s="236"/>
      <c r="K329" s="236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162</v>
      </c>
      <c r="AU329" s="246" t="s">
        <v>85</v>
      </c>
      <c r="AV329" s="13" t="s">
        <v>85</v>
      </c>
      <c r="AW329" s="13" t="s">
        <v>37</v>
      </c>
      <c r="AX329" s="13" t="s">
        <v>76</v>
      </c>
      <c r="AY329" s="246" t="s">
        <v>151</v>
      </c>
    </row>
    <row r="330" s="15" customFormat="1">
      <c r="A330" s="15"/>
      <c r="B330" s="258"/>
      <c r="C330" s="259"/>
      <c r="D330" s="237" t="s">
        <v>162</v>
      </c>
      <c r="E330" s="260" t="s">
        <v>19</v>
      </c>
      <c r="F330" s="261" t="s">
        <v>1154</v>
      </c>
      <c r="G330" s="259"/>
      <c r="H330" s="260" t="s">
        <v>19</v>
      </c>
      <c r="I330" s="262"/>
      <c r="J330" s="259"/>
      <c r="K330" s="259"/>
      <c r="L330" s="263"/>
      <c r="M330" s="264"/>
      <c r="N330" s="265"/>
      <c r="O330" s="265"/>
      <c r="P330" s="265"/>
      <c r="Q330" s="265"/>
      <c r="R330" s="265"/>
      <c r="S330" s="265"/>
      <c r="T330" s="266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7" t="s">
        <v>162</v>
      </c>
      <c r="AU330" s="267" t="s">
        <v>85</v>
      </c>
      <c r="AV330" s="15" t="s">
        <v>83</v>
      </c>
      <c r="AW330" s="15" t="s">
        <v>37</v>
      </c>
      <c r="AX330" s="15" t="s">
        <v>76</v>
      </c>
      <c r="AY330" s="267" t="s">
        <v>151</v>
      </c>
    </row>
    <row r="331" s="13" customFormat="1">
      <c r="A331" s="13"/>
      <c r="B331" s="235"/>
      <c r="C331" s="236"/>
      <c r="D331" s="237" t="s">
        <v>162</v>
      </c>
      <c r="E331" s="238" t="s">
        <v>19</v>
      </c>
      <c r="F331" s="239" t="s">
        <v>1309</v>
      </c>
      <c r="G331" s="236"/>
      <c r="H331" s="240">
        <v>10</v>
      </c>
      <c r="I331" s="241"/>
      <c r="J331" s="236"/>
      <c r="K331" s="236"/>
      <c r="L331" s="242"/>
      <c r="M331" s="243"/>
      <c r="N331" s="244"/>
      <c r="O331" s="244"/>
      <c r="P331" s="244"/>
      <c r="Q331" s="244"/>
      <c r="R331" s="244"/>
      <c r="S331" s="244"/>
      <c r="T331" s="24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6" t="s">
        <v>162</v>
      </c>
      <c r="AU331" s="246" t="s">
        <v>85</v>
      </c>
      <c r="AV331" s="13" t="s">
        <v>85</v>
      </c>
      <c r="AW331" s="13" t="s">
        <v>37</v>
      </c>
      <c r="AX331" s="13" t="s">
        <v>76</v>
      </c>
      <c r="AY331" s="246" t="s">
        <v>151</v>
      </c>
    </row>
    <row r="332" s="15" customFormat="1">
      <c r="A332" s="15"/>
      <c r="B332" s="258"/>
      <c r="C332" s="259"/>
      <c r="D332" s="237" t="s">
        <v>162</v>
      </c>
      <c r="E332" s="260" t="s">
        <v>19</v>
      </c>
      <c r="F332" s="261" t="s">
        <v>1154</v>
      </c>
      <c r="G332" s="259"/>
      <c r="H332" s="260" t="s">
        <v>19</v>
      </c>
      <c r="I332" s="262"/>
      <c r="J332" s="259"/>
      <c r="K332" s="259"/>
      <c r="L332" s="263"/>
      <c r="M332" s="264"/>
      <c r="N332" s="265"/>
      <c r="O332" s="265"/>
      <c r="P332" s="265"/>
      <c r="Q332" s="265"/>
      <c r="R332" s="265"/>
      <c r="S332" s="265"/>
      <c r="T332" s="266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7" t="s">
        <v>162</v>
      </c>
      <c r="AU332" s="267" t="s">
        <v>85</v>
      </c>
      <c r="AV332" s="15" t="s">
        <v>83</v>
      </c>
      <c r="AW332" s="15" t="s">
        <v>37</v>
      </c>
      <c r="AX332" s="15" t="s">
        <v>76</v>
      </c>
      <c r="AY332" s="267" t="s">
        <v>151</v>
      </c>
    </row>
    <row r="333" s="14" customFormat="1">
      <c r="A333" s="14"/>
      <c r="B333" s="247"/>
      <c r="C333" s="248"/>
      <c r="D333" s="237" t="s">
        <v>162</v>
      </c>
      <c r="E333" s="249" t="s">
        <v>19</v>
      </c>
      <c r="F333" s="250" t="s">
        <v>176</v>
      </c>
      <c r="G333" s="248"/>
      <c r="H333" s="251">
        <v>81.5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7" t="s">
        <v>162</v>
      </c>
      <c r="AU333" s="257" t="s">
        <v>85</v>
      </c>
      <c r="AV333" s="14" t="s">
        <v>158</v>
      </c>
      <c r="AW333" s="14" t="s">
        <v>37</v>
      </c>
      <c r="AX333" s="14" t="s">
        <v>83</v>
      </c>
      <c r="AY333" s="257" t="s">
        <v>151</v>
      </c>
    </row>
    <row r="334" s="2" customFormat="1" ht="16.5" customHeight="1">
      <c r="A334" s="41"/>
      <c r="B334" s="42"/>
      <c r="C334" s="279" t="s">
        <v>457</v>
      </c>
      <c r="D334" s="279" t="s">
        <v>395</v>
      </c>
      <c r="E334" s="280" t="s">
        <v>1310</v>
      </c>
      <c r="F334" s="281" t="s">
        <v>1311</v>
      </c>
      <c r="G334" s="282" t="s">
        <v>156</v>
      </c>
      <c r="H334" s="283">
        <v>23.5</v>
      </c>
      <c r="I334" s="284"/>
      <c r="J334" s="285">
        <f>ROUND(I334*H334,2)</f>
        <v>0</v>
      </c>
      <c r="K334" s="281" t="s">
        <v>19</v>
      </c>
      <c r="L334" s="286"/>
      <c r="M334" s="287" t="s">
        <v>19</v>
      </c>
      <c r="N334" s="288" t="s">
        <v>47</v>
      </c>
      <c r="O334" s="87"/>
      <c r="P334" s="226">
        <f>O334*H334</f>
        <v>0</v>
      </c>
      <c r="Q334" s="226">
        <v>0.045999999999999999</v>
      </c>
      <c r="R334" s="226">
        <f>Q334*H334</f>
        <v>1.081</v>
      </c>
      <c r="S334" s="226">
        <v>0</v>
      </c>
      <c r="T334" s="22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8" t="s">
        <v>208</v>
      </c>
      <c r="AT334" s="228" t="s">
        <v>395</v>
      </c>
      <c r="AU334" s="228" t="s">
        <v>85</v>
      </c>
      <c r="AY334" s="20" t="s">
        <v>151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20" t="s">
        <v>83</v>
      </c>
      <c r="BK334" s="229">
        <f>ROUND(I334*H334,2)</f>
        <v>0</v>
      </c>
      <c r="BL334" s="20" t="s">
        <v>158</v>
      </c>
      <c r="BM334" s="228" t="s">
        <v>1312</v>
      </c>
    </row>
    <row r="335" s="13" customFormat="1">
      <c r="A335" s="13"/>
      <c r="B335" s="235"/>
      <c r="C335" s="236"/>
      <c r="D335" s="237" t="s">
        <v>162</v>
      </c>
      <c r="E335" s="238" t="s">
        <v>19</v>
      </c>
      <c r="F335" s="239" t="s">
        <v>1313</v>
      </c>
      <c r="G335" s="236"/>
      <c r="H335" s="240">
        <v>5</v>
      </c>
      <c r="I335" s="241"/>
      <c r="J335" s="236"/>
      <c r="K335" s="236"/>
      <c r="L335" s="242"/>
      <c r="M335" s="243"/>
      <c r="N335" s="244"/>
      <c r="O335" s="244"/>
      <c r="P335" s="244"/>
      <c r="Q335" s="244"/>
      <c r="R335" s="244"/>
      <c r="S335" s="244"/>
      <c r="T335" s="24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6" t="s">
        <v>162</v>
      </c>
      <c r="AU335" s="246" t="s">
        <v>85</v>
      </c>
      <c r="AV335" s="13" t="s">
        <v>85</v>
      </c>
      <c r="AW335" s="13" t="s">
        <v>37</v>
      </c>
      <c r="AX335" s="13" t="s">
        <v>76</v>
      </c>
      <c r="AY335" s="246" t="s">
        <v>151</v>
      </c>
    </row>
    <row r="336" s="13" customFormat="1">
      <c r="A336" s="13"/>
      <c r="B336" s="235"/>
      <c r="C336" s="236"/>
      <c r="D336" s="237" t="s">
        <v>162</v>
      </c>
      <c r="E336" s="238" t="s">
        <v>19</v>
      </c>
      <c r="F336" s="239" t="s">
        <v>1314</v>
      </c>
      <c r="G336" s="236"/>
      <c r="H336" s="240">
        <v>3</v>
      </c>
      <c r="I336" s="241"/>
      <c r="J336" s="236"/>
      <c r="K336" s="236"/>
      <c r="L336" s="242"/>
      <c r="M336" s="243"/>
      <c r="N336" s="244"/>
      <c r="O336" s="244"/>
      <c r="P336" s="244"/>
      <c r="Q336" s="244"/>
      <c r="R336" s="244"/>
      <c r="S336" s="244"/>
      <c r="T336" s="24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6" t="s">
        <v>162</v>
      </c>
      <c r="AU336" s="246" t="s">
        <v>85</v>
      </c>
      <c r="AV336" s="13" t="s">
        <v>85</v>
      </c>
      <c r="AW336" s="13" t="s">
        <v>37</v>
      </c>
      <c r="AX336" s="13" t="s">
        <v>76</v>
      </c>
      <c r="AY336" s="246" t="s">
        <v>151</v>
      </c>
    </row>
    <row r="337" s="13" customFormat="1">
      <c r="A337" s="13"/>
      <c r="B337" s="235"/>
      <c r="C337" s="236"/>
      <c r="D337" s="237" t="s">
        <v>162</v>
      </c>
      <c r="E337" s="238" t="s">
        <v>19</v>
      </c>
      <c r="F337" s="239" t="s">
        <v>1307</v>
      </c>
      <c r="G337" s="236"/>
      <c r="H337" s="240">
        <v>3.5</v>
      </c>
      <c r="I337" s="241"/>
      <c r="J337" s="236"/>
      <c r="K337" s="236"/>
      <c r="L337" s="242"/>
      <c r="M337" s="243"/>
      <c r="N337" s="244"/>
      <c r="O337" s="244"/>
      <c r="P337" s="244"/>
      <c r="Q337" s="244"/>
      <c r="R337" s="244"/>
      <c r="S337" s="244"/>
      <c r="T337" s="24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6" t="s">
        <v>162</v>
      </c>
      <c r="AU337" s="246" t="s">
        <v>85</v>
      </c>
      <c r="AV337" s="13" t="s">
        <v>85</v>
      </c>
      <c r="AW337" s="13" t="s">
        <v>37</v>
      </c>
      <c r="AX337" s="13" t="s">
        <v>76</v>
      </c>
      <c r="AY337" s="246" t="s">
        <v>151</v>
      </c>
    </row>
    <row r="338" s="13" customFormat="1">
      <c r="A338" s="13"/>
      <c r="B338" s="235"/>
      <c r="C338" s="236"/>
      <c r="D338" s="237" t="s">
        <v>162</v>
      </c>
      <c r="E338" s="238" t="s">
        <v>19</v>
      </c>
      <c r="F338" s="239" t="s">
        <v>1308</v>
      </c>
      <c r="G338" s="236"/>
      <c r="H338" s="240">
        <v>2</v>
      </c>
      <c r="I338" s="241"/>
      <c r="J338" s="236"/>
      <c r="K338" s="236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162</v>
      </c>
      <c r="AU338" s="246" t="s">
        <v>85</v>
      </c>
      <c r="AV338" s="13" t="s">
        <v>85</v>
      </c>
      <c r="AW338" s="13" t="s">
        <v>37</v>
      </c>
      <c r="AX338" s="13" t="s">
        <v>76</v>
      </c>
      <c r="AY338" s="246" t="s">
        <v>151</v>
      </c>
    </row>
    <row r="339" s="13" customFormat="1">
      <c r="A339" s="13"/>
      <c r="B339" s="235"/>
      <c r="C339" s="236"/>
      <c r="D339" s="237" t="s">
        <v>162</v>
      </c>
      <c r="E339" s="238" t="s">
        <v>19</v>
      </c>
      <c r="F339" s="239" t="s">
        <v>1309</v>
      </c>
      <c r="G339" s="236"/>
      <c r="H339" s="240">
        <v>10</v>
      </c>
      <c r="I339" s="241"/>
      <c r="J339" s="236"/>
      <c r="K339" s="236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162</v>
      </c>
      <c r="AU339" s="246" t="s">
        <v>85</v>
      </c>
      <c r="AV339" s="13" t="s">
        <v>85</v>
      </c>
      <c r="AW339" s="13" t="s">
        <v>37</v>
      </c>
      <c r="AX339" s="13" t="s">
        <v>76</v>
      </c>
      <c r="AY339" s="246" t="s">
        <v>151</v>
      </c>
    </row>
    <row r="340" s="14" customFormat="1">
      <c r="A340" s="14"/>
      <c r="B340" s="247"/>
      <c r="C340" s="248"/>
      <c r="D340" s="237" t="s">
        <v>162</v>
      </c>
      <c r="E340" s="249" t="s">
        <v>19</v>
      </c>
      <c r="F340" s="250" t="s">
        <v>176</v>
      </c>
      <c r="G340" s="248"/>
      <c r="H340" s="251">
        <v>23.5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162</v>
      </c>
      <c r="AU340" s="257" t="s">
        <v>85</v>
      </c>
      <c r="AV340" s="14" t="s">
        <v>158</v>
      </c>
      <c r="AW340" s="14" t="s">
        <v>37</v>
      </c>
      <c r="AX340" s="14" t="s">
        <v>83</v>
      </c>
      <c r="AY340" s="257" t="s">
        <v>151</v>
      </c>
    </row>
    <row r="341" s="2" customFormat="1" ht="24.15" customHeight="1">
      <c r="A341" s="41"/>
      <c r="B341" s="42"/>
      <c r="C341" s="217" t="s">
        <v>463</v>
      </c>
      <c r="D341" s="217" t="s">
        <v>153</v>
      </c>
      <c r="E341" s="218" t="s">
        <v>1315</v>
      </c>
      <c r="F341" s="219" t="s">
        <v>1316</v>
      </c>
      <c r="G341" s="220" t="s">
        <v>156</v>
      </c>
      <c r="H341" s="221">
        <v>81.5</v>
      </c>
      <c r="I341" s="222"/>
      <c r="J341" s="223">
        <f>ROUND(I341*H341,2)</f>
        <v>0</v>
      </c>
      <c r="K341" s="219" t="s">
        <v>157</v>
      </c>
      <c r="L341" s="47"/>
      <c r="M341" s="224" t="s">
        <v>19</v>
      </c>
      <c r="N341" s="225" t="s">
        <v>47</v>
      </c>
      <c r="O341" s="87"/>
      <c r="P341" s="226">
        <f>O341*H341</f>
        <v>0</v>
      </c>
      <c r="Q341" s="226">
        <v>0.16850000000000001</v>
      </c>
      <c r="R341" s="226">
        <f>Q341*H341</f>
        <v>13.732750000000001</v>
      </c>
      <c r="S341" s="226">
        <v>0</v>
      </c>
      <c r="T341" s="227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8" t="s">
        <v>158</v>
      </c>
      <c r="AT341" s="228" t="s">
        <v>153</v>
      </c>
      <c r="AU341" s="228" t="s">
        <v>85</v>
      </c>
      <c r="AY341" s="20" t="s">
        <v>151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20" t="s">
        <v>83</v>
      </c>
      <c r="BK341" s="229">
        <f>ROUND(I341*H341,2)</f>
        <v>0</v>
      </c>
      <c r="BL341" s="20" t="s">
        <v>158</v>
      </c>
      <c r="BM341" s="228" t="s">
        <v>1317</v>
      </c>
    </row>
    <row r="342" s="2" customFormat="1">
      <c r="A342" s="41"/>
      <c r="B342" s="42"/>
      <c r="C342" s="43"/>
      <c r="D342" s="230" t="s">
        <v>160</v>
      </c>
      <c r="E342" s="43"/>
      <c r="F342" s="231" t="s">
        <v>1318</v>
      </c>
      <c r="G342" s="43"/>
      <c r="H342" s="43"/>
      <c r="I342" s="232"/>
      <c r="J342" s="43"/>
      <c r="K342" s="43"/>
      <c r="L342" s="47"/>
      <c r="M342" s="233"/>
      <c r="N342" s="234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160</v>
      </c>
      <c r="AU342" s="20" t="s">
        <v>85</v>
      </c>
    </row>
    <row r="343" s="13" customFormat="1">
      <c r="A343" s="13"/>
      <c r="B343" s="235"/>
      <c r="C343" s="236"/>
      <c r="D343" s="237" t="s">
        <v>162</v>
      </c>
      <c r="E343" s="238" t="s">
        <v>19</v>
      </c>
      <c r="F343" s="239" t="s">
        <v>1304</v>
      </c>
      <c r="G343" s="236"/>
      <c r="H343" s="240">
        <v>31</v>
      </c>
      <c r="I343" s="241"/>
      <c r="J343" s="236"/>
      <c r="K343" s="236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162</v>
      </c>
      <c r="AU343" s="246" t="s">
        <v>85</v>
      </c>
      <c r="AV343" s="13" t="s">
        <v>85</v>
      </c>
      <c r="AW343" s="13" t="s">
        <v>37</v>
      </c>
      <c r="AX343" s="13" t="s">
        <v>76</v>
      </c>
      <c r="AY343" s="246" t="s">
        <v>151</v>
      </c>
    </row>
    <row r="344" s="13" customFormat="1">
      <c r="A344" s="13"/>
      <c r="B344" s="235"/>
      <c r="C344" s="236"/>
      <c r="D344" s="237" t="s">
        <v>162</v>
      </c>
      <c r="E344" s="238" t="s">
        <v>19</v>
      </c>
      <c r="F344" s="239" t="s">
        <v>1305</v>
      </c>
      <c r="G344" s="236"/>
      <c r="H344" s="240">
        <v>32</v>
      </c>
      <c r="I344" s="241"/>
      <c r="J344" s="236"/>
      <c r="K344" s="236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162</v>
      </c>
      <c r="AU344" s="246" t="s">
        <v>85</v>
      </c>
      <c r="AV344" s="13" t="s">
        <v>85</v>
      </c>
      <c r="AW344" s="13" t="s">
        <v>37</v>
      </c>
      <c r="AX344" s="13" t="s">
        <v>76</v>
      </c>
      <c r="AY344" s="246" t="s">
        <v>151</v>
      </c>
    </row>
    <row r="345" s="15" customFormat="1">
      <c r="A345" s="15"/>
      <c r="B345" s="258"/>
      <c r="C345" s="259"/>
      <c r="D345" s="237" t="s">
        <v>162</v>
      </c>
      <c r="E345" s="260" t="s">
        <v>19</v>
      </c>
      <c r="F345" s="261" t="s">
        <v>206</v>
      </c>
      <c r="G345" s="259"/>
      <c r="H345" s="260" t="s">
        <v>19</v>
      </c>
      <c r="I345" s="262"/>
      <c r="J345" s="259"/>
      <c r="K345" s="259"/>
      <c r="L345" s="263"/>
      <c r="M345" s="264"/>
      <c r="N345" s="265"/>
      <c r="O345" s="265"/>
      <c r="P345" s="265"/>
      <c r="Q345" s="265"/>
      <c r="R345" s="265"/>
      <c r="S345" s="265"/>
      <c r="T345" s="266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7" t="s">
        <v>162</v>
      </c>
      <c r="AU345" s="267" t="s">
        <v>85</v>
      </c>
      <c r="AV345" s="15" t="s">
        <v>83</v>
      </c>
      <c r="AW345" s="15" t="s">
        <v>37</v>
      </c>
      <c r="AX345" s="15" t="s">
        <v>76</v>
      </c>
      <c r="AY345" s="267" t="s">
        <v>151</v>
      </c>
    </row>
    <row r="346" s="15" customFormat="1">
      <c r="A346" s="15"/>
      <c r="B346" s="258"/>
      <c r="C346" s="259"/>
      <c r="D346" s="237" t="s">
        <v>162</v>
      </c>
      <c r="E346" s="260" t="s">
        <v>19</v>
      </c>
      <c r="F346" s="261" t="s">
        <v>1142</v>
      </c>
      <c r="G346" s="259"/>
      <c r="H346" s="260" t="s">
        <v>19</v>
      </c>
      <c r="I346" s="262"/>
      <c r="J346" s="259"/>
      <c r="K346" s="259"/>
      <c r="L346" s="263"/>
      <c r="M346" s="264"/>
      <c r="N346" s="265"/>
      <c r="O346" s="265"/>
      <c r="P346" s="265"/>
      <c r="Q346" s="265"/>
      <c r="R346" s="265"/>
      <c r="S346" s="265"/>
      <c r="T346" s="266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7" t="s">
        <v>162</v>
      </c>
      <c r="AU346" s="267" t="s">
        <v>85</v>
      </c>
      <c r="AV346" s="15" t="s">
        <v>83</v>
      </c>
      <c r="AW346" s="15" t="s">
        <v>37</v>
      </c>
      <c r="AX346" s="15" t="s">
        <v>76</v>
      </c>
      <c r="AY346" s="267" t="s">
        <v>151</v>
      </c>
    </row>
    <row r="347" s="13" customFormat="1">
      <c r="A347" s="13"/>
      <c r="B347" s="235"/>
      <c r="C347" s="236"/>
      <c r="D347" s="237" t="s">
        <v>162</v>
      </c>
      <c r="E347" s="238" t="s">
        <v>19</v>
      </c>
      <c r="F347" s="239" t="s">
        <v>1306</v>
      </c>
      <c r="G347" s="236"/>
      <c r="H347" s="240">
        <v>3</v>
      </c>
      <c r="I347" s="241"/>
      <c r="J347" s="236"/>
      <c r="K347" s="236"/>
      <c r="L347" s="242"/>
      <c r="M347" s="243"/>
      <c r="N347" s="244"/>
      <c r="O347" s="244"/>
      <c r="P347" s="244"/>
      <c r="Q347" s="244"/>
      <c r="R347" s="244"/>
      <c r="S347" s="244"/>
      <c r="T347" s="24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6" t="s">
        <v>162</v>
      </c>
      <c r="AU347" s="246" t="s">
        <v>85</v>
      </c>
      <c r="AV347" s="13" t="s">
        <v>85</v>
      </c>
      <c r="AW347" s="13" t="s">
        <v>37</v>
      </c>
      <c r="AX347" s="13" t="s">
        <v>76</v>
      </c>
      <c r="AY347" s="246" t="s">
        <v>151</v>
      </c>
    </row>
    <row r="348" s="15" customFormat="1">
      <c r="A348" s="15"/>
      <c r="B348" s="258"/>
      <c r="C348" s="259"/>
      <c r="D348" s="237" t="s">
        <v>162</v>
      </c>
      <c r="E348" s="260" t="s">
        <v>19</v>
      </c>
      <c r="F348" s="261" t="s">
        <v>1154</v>
      </c>
      <c r="G348" s="259"/>
      <c r="H348" s="260" t="s">
        <v>19</v>
      </c>
      <c r="I348" s="262"/>
      <c r="J348" s="259"/>
      <c r="K348" s="259"/>
      <c r="L348" s="263"/>
      <c r="M348" s="264"/>
      <c r="N348" s="265"/>
      <c r="O348" s="265"/>
      <c r="P348" s="265"/>
      <c r="Q348" s="265"/>
      <c r="R348" s="265"/>
      <c r="S348" s="265"/>
      <c r="T348" s="26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7" t="s">
        <v>162</v>
      </c>
      <c r="AU348" s="267" t="s">
        <v>85</v>
      </c>
      <c r="AV348" s="15" t="s">
        <v>83</v>
      </c>
      <c r="AW348" s="15" t="s">
        <v>37</v>
      </c>
      <c r="AX348" s="15" t="s">
        <v>76</v>
      </c>
      <c r="AY348" s="267" t="s">
        <v>151</v>
      </c>
    </row>
    <row r="349" s="13" customFormat="1">
      <c r="A349" s="13"/>
      <c r="B349" s="235"/>
      <c r="C349" s="236"/>
      <c r="D349" s="237" t="s">
        <v>162</v>
      </c>
      <c r="E349" s="238" t="s">
        <v>19</v>
      </c>
      <c r="F349" s="239" t="s">
        <v>1307</v>
      </c>
      <c r="G349" s="236"/>
      <c r="H349" s="240">
        <v>3.5</v>
      </c>
      <c r="I349" s="241"/>
      <c r="J349" s="236"/>
      <c r="K349" s="236"/>
      <c r="L349" s="242"/>
      <c r="M349" s="243"/>
      <c r="N349" s="244"/>
      <c r="O349" s="244"/>
      <c r="P349" s="244"/>
      <c r="Q349" s="244"/>
      <c r="R349" s="244"/>
      <c r="S349" s="244"/>
      <c r="T349" s="24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6" t="s">
        <v>162</v>
      </c>
      <c r="AU349" s="246" t="s">
        <v>85</v>
      </c>
      <c r="AV349" s="13" t="s">
        <v>85</v>
      </c>
      <c r="AW349" s="13" t="s">
        <v>37</v>
      </c>
      <c r="AX349" s="13" t="s">
        <v>76</v>
      </c>
      <c r="AY349" s="246" t="s">
        <v>151</v>
      </c>
    </row>
    <row r="350" s="15" customFormat="1">
      <c r="A350" s="15"/>
      <c r="B350" s="258"/>
      <c r="C350" s="259"/>
      <c r="D350" s="237" t="s">
        <v>162</v>
      </c>
      <c r="E350" s="260" t="s">
        <v>19</v>
      </c>
      <c r="F350" s="261" t="s">
        <v>1154</v>
      </c>
      <c r="G350" s="259"/>
      <c r="H350" s="260" t="s">
        <v>19</v>
      </c>
      <c r="I350" s="262"/>
      <c r="J350" s="259"/>
      <c r="K350" s="259"/>
      <c r="L350" s="263"/>
      <c r="M350" s="264"/>
      <c r="N350" s="265"/>
      <c r="O350" s="265"/>
      <c r="P350" s="265"/>
      <c r="Q350" s="265"/>
      <c r="R350" s="265"/>
      <c r="S350" s="265"/>
      <c r="T350" s="26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7" t="s">
        <v>162</v>
      </c>
      <c r="AU350" s="267" t="s">
        <v>85</v>
      </c>
      <c r="AV350" s="15" t="s">
        <v>83</v>
      </c>
      <c r="AW350" s="15" t="s">
        <v>37</v>
      </c>
      <c r="AX350" s="15" t="s">
        <v>76</v>
      </c>
      <c r="AY350" s="267" t="s">
        <v>151</v>
      </c>
    </row>
    <row r="351" s="13" customFormat="1">
      <c r="A351" s="13"/>
      <c r="B351" s="235"/>
      <c r="C351" s="236"/>
      <c r="D351" s="237" t="s">
        <v>162</v>
      </c>
      <c r="E351" s="238" t="s">
        <v>19</v>
      </c>
      <c r="F351" s="239" t="s">
        <v>1308</v>
      </c>
      <c r="G351" s="236"/>
      <c r="H351" s="240">
        <v>2</v>
      </c>
      <c r="I351" s="241"/>
      <c r="J351" s="236"/>
      <c r="K351" s="236"/>
      <c r="L351" s="242"/>
      <c r="M351" s="243"/>
      <c r="N351" s="244"/>
      <c r="O351" s="244"/>
      <c r="P351" s="244"/>
      <c r="Q351" s="244"/>
      <c r="R351" s="244"/>
      <c r="S351" s="244"/>
      <c r="T351" s="24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6" t="s">
        <v>162</v>
      </c>
      <c r="AU351" s="246" t="s">
        <v>85</v>
      </c>
      <c r="AV351" s="13" t="s">
        <v>85</v>
      </c>
      <c r="AW351" s="13" t="s">
        <v>37</v>
      </c>
      <c r="AX351" s="13" t="s">
        <v>76</v>
      </c>
      <c r="AY351" s="246" t="s">
        <v>151</v>
      </c>
    </row>
    <row r="352" s="15" customFormat="1">
      <c r="A352" s="15"/>
      <c r="B352" s="258"/>
      <c r="C352" s="259"/>
      <c r="D352" s="237" t="s">
        <v>162</v>
      </c>
      <c r="E352" s="260" t="s">
        <v>19</v>
      </c>
      <c r="F352" s="261" t="s">
        <v>1154</v>
      </c>
      <c r="G352" s="259"/>
      <c r="H352" s="260" t="s">
        <v>19</v>
      </c>
      <c r="I352" s="262"/>
      <c r="J352" s="259"/>
      <c r="K352" s="259"/>
      <c r="L352" s="263"/>
      <c r="M352" s="264"/>
      <c r="N352" s="265"/>
      <c r="O352" s="265"/>
      <c r="P352" s="265"/>
      <c r="Q352" s="265"/>
      <c r="R352" s="265"/>
      <c r="S352" s="265"/>
      <c r="T352" s="266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7" t="s">
        <v>162</v>
      </c>
      <c r="AU352" s="267" t="s">
        <v>85</v>
      </c>
      <c r="AV352" s="15" t="s">
        <v>83</v>
      </c>
      <c r="AW352" s="15" t="s">
        <v>37</v>
      </c>
      <c r="AX352" s="15" t="s">
        <v>76</v>
      </c>
      <c r="AY352" s="267" t="s">
        <v>151</v>
      </c>
    </row>
    <row r="353" s="13" customFormat="1">
      <c r="A353" s="13"/>
      <c r="B353" s="235"/>
      <c r="C353" s="236"/>
      <c r="D353" s="237" t="s">
        <v>162</v>
      </c>
      <c r="E353" s="238" t="s">
        <v>19</v>
      </c>
      <c r="F353" s="239" t="s">
        <v>1309</v>
      </c>
      <c r="G353" s="236"/>
      <c r="H353" s="240">
        <v>10</v>
      </c>
      <c r="I353" s="241"/>
      <c r="J353" s="236"/>
      <c r="K353" s="236"/>
      <c r="L353" s="242"/>
      <c r="M353" s="243"/>
      <c r="N353" s="244"/>
      <c r="O353" s="244"/>
      <c r="P353" s="244"/>
      <c r="Q353" s="244"/>
      <c r="R353" s="244"/>
      <c r="S353" s="244"/>
      <c r="T353" s="24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6" t="s">
        <v>162</v>
      </c>
      <c r="AU353" s="246" t="s">
        <v>85</v>
      </c>
      <c r="AV353" s="13" t="s">
        <v>85</v>
      </c>
      <c r="AW353" s="13" t="s">
        <v>37</v>
      </c>
      <c r="AX353" s="13" t="s">
        <v>76</v>
      </c>
      <c r="AY353" s="246" t="s">
        <v>151</v>
      </c>
    </row>
    <row r="354" s="15" customFormat="1">
      <c r="A354" s="15"/>
      <c r="B354" s="258"/>
      <c r="C354" s="259"/>
      <c r="D354" s="237" t="s">
        <v>162</v>
      </c>
      <c r="E354" s="260" t="s">
        <v>19</v>
      </c>
      <c r="F354" s="261" t="s">
        <v>1154</v>
      </c>
      <c r="G354" s="259"/>
      <c r="H354" s="260" t="s">
        <v>19</v>
      </c>
      <c r="I354" s="262"/>
      <c r="J354" s="259"/>
      <c r="K354" s="259"/>
      <c r="L354" s="263"/>
      <c r="M354" s="264"/>
      <c r="N354" s="265"/>
      <c r="O354" s="265"/>
      <c r="P354" s="265"/>
      <c r="Q354" s="265"/>
      <c r="R354" s="265"/>
      <c r="S354" s="265"/>
      <c r="T354" s="266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7" t="s">
        <v>162</v>
      </c>
      <c r="AU354" s="267" t="s">
        <v>85</v>
      </c>
      <c r="AV354" s="15" t="s">
        <v>83</v>
      </c>
      <c r="AW354" s="15" t="s">
        <v>37</v>
      </c>
      <c r="AX354" s="15" t="s">
        <v>76</v>
      </c>
      <c r="AY354" s="267" t="s">
        <v>151</v>
      </c>
    </row>
    <row r="355" s="14" customFormat="1">
      <c r="A355" s="14"/>
      <c r="B355" s="247"/>
      <c r="C355" s="248"/>
      <c r="D355" s="237" t="s">
        <v>162</v>
      </c>
      <c r="E355" s="249" t="s">
        <v>19</v>
      </c>
      <c r="F355" s="250" t="s">
        <v>176</v>
      </c>
      <c r="G355" s="248"/>
      <c r="H355" s="251">
        <v>81.5</v>
      </c>
      <c r="I355" s="252"/>
      <c r="J355" s="248"/>
      <c r="K355" s="248"/>
      <c r="L355" s="253"/>
      <c r="M355" s="254"/>
      <c r="N355" s="255"/>
      <c r="O355" s="255"/>
      <c r="P355" s="255"/>
      <c r="Q355" s="255"/>
      <c r="R355" s="255"/>
      <c r="S355" s="255"/>
      <c r="T355" s="25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7" t="s">
        <v>162</v>
      </c>
      <c r="AU355" s="257" t="s">
        <v>85</v>
      </c>
      <c r="AV355" s="14" t="s">
        <v>158</v>
      </c>
      <c r="AW355" s="14" t="s">
        <v>37</v>
      </c>
      <c r="AX355" s="14" t="s">
        <v>83</v>
      </c>
      <c r="AY355" s="257" t="s">
        <v>151</v>
      </c>
    </row>
    <row r="356" s="2" customFormat="1" ht="16.5" customHeight="1">
      <c r="A356" s="41"/>
      <c r="B356" s="42"/>
      <c r="C356" s="279" t="s">
        <v>468</v>
      </c>
      <c r="D356" s="279" t="s">
        <v>395</v>
      </c>
      <c r="E356" s="280" t="s">
        <v>1319</v>
      </c>
      <c r="F356" s="281" t="s">
        <v>1320</v>
      </c>
      <c r="G356" s="282" t="s">
        <v>156</v>
      </c>
      <c r="H356" s="283">
        <v>11.5</v>
      </c>
      <c r="I356" s="284"/>
      <c r="J356" s="285">
        <f>ROUND(I356*H356,2)</f>
        <v>0</v>
      </c>
      <c r="K356" s="281" t="s">
        <v>157</v>
      </c>
      <c r="L356" s="286"/>
      <c r="M356" s="287" t="s">
        <v>19</v>
      </c>
      <c r="N356" s="288" t="s">
        <v>47</v>
      </c>
      <c r="O356" s="87"/>
      <c r="P356" s="226">
        <f>O356*H356</f>
        <v>0</v>
      </c>
      <c r="Q356" s="226">
        <v>0.080000000000000002</v>
      </c>
      <c r="R356" s="226">
        <f>Q356*H356</f>
        <v>0.92000000000000004</v>
      </c>
      <c r="S356" s="226">
        <v>0</v>
      </c>
      <c r="T356" s="22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8" t="s">
        <v>208</v>
      </c>
      <c r="AT356" s="228" t="s">
        <v>395</v>
      </c>
      <c r="AU356" s="228" t="s">
        <v>85</v>
      </c>
      <c r="AY356" s="20" t="s">
        <v>151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20" t="s">
        <v>83</v>
      </c>
      <c r="BK356" s="229">
        <f>ROUND(I356*H356,2)</f>
        <v>0</v>
      </c>
      <c r="BL356" s="20" t="s">
        <v>158</v>
      </c>
      <c r="BM356" s="228" t="s">
        <v>1321</v>
      </c>
    </row>
    <row r="357" s="13" customFormat="1">
      <c r="A357" s="13"/>
      <c r="B357" s="235"/>
      <c r="C357" s="236"/>
      <c r="D357" s="237" t="s">
        <v>162</v>
      </c>
      <c r="E357" s="238" t="s">
        <v>19</v>
      </c>
      <c r="F357" s="239" t="s">
        <v>1322</v>
      </c>
      <c r="G357" s="236"/>
      <c r="H357" s="240">
        <v>5</v>
      </c>
      <c r="I357" s="241"/>
      <c r="J357" s="236"/>
      <c r="K357" s="236"/>
      <c r="L357" s="242"/>
      <c r="M357" s="243"/>
      <c r="N357" s="244"/>
      <c r="O357" s="244"/>
      <c r="P357" s="244"/>
      <c r="Q357" s="244"/>
      <c r="R357" s="244"/>
      <c r="S357" s="244"/>
      <c r="T357" s="24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6" t="s">
        <v>162</v>
      </c>
      <c r="AU357" s="246" t="s">
        <v>85</v>
      </c>
      <c r="AV357" s="13" t="s">
        <v>85</v>
      </c>
      <c r="AW357" s="13" t="s">
        <v>37</v>
      </c>
      <c r="AX357" s="13" t="s">
        <v>76</v>
      </c>
      <c r="AY357" s="246" t="s">
        <v>151</v>
      </c>
    </row>
    <row r="358" s="13" customFormat="1">
      <c r="A358" s="13"/>
      <c r="B358" s="235"/>
      <c r="C358" s="236"/>
      <c r="D358" s="237" t="s">
        <v>162</v>
      </c>
      <c r="E358" s="238" t="s">
        <v>19</v>
      </c>
      <c r="F358" s="239" t="s">
        <v>1323</v>
      </c>
      <c r="G358" s="236"/>
      <c r="H358" s="240">
        <v>0.5</v>
      </c>
      <c r="I358" s="241"/>
      <c r="J358" s="236"/>
      <c r="K358" s="236"/>
      <c r="L358" s="242"/>
      <c r="M358" s="243"/>
      <c r="N358" s="244"/>
      <c r="O358" s="244"/>
      <c r="P358" s="244"/>
      <c r="Q358" s="244"/>
      <c r="R358" s="244"/>
      <c r="S358" s="244"/>
      <c r="T358" s="24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6" t="s">
        <v>162</v>
      </c>
      <c r="AU358" s="246" t="s">
        <v>85</v>
      </c>
      <c r="AV358" s="13" t="s">
        <v>85</v>
      </c>
      <c r="AW358" s="13" t="s">
        <v>37</v>
      </c>
      <c r="AX358" s="13" t="s">
        <v>76</v>
      </c>
      <c r="AY358" s="246" t="s">
        <v>151</v>
      </c>
    </row>
    <row r="359" s="13" customFormat="1">
      <c r="A359" s="13"/>
      <c r="B359" s="235"/>
      <c r="C359" s="236"/>
      <c r="D359" s="237" t="s">
        <v>162</v>
      </c>
      <c r="E359" s="238" t="s">
        <v>19</v>
      </c>
      <c r="F359" s="239" t="s">
        <v>1324</v>
      </c>
      <c r="G359" s="236"/>
      <c r="H359" s="240">
        <v>6</v>
      </c>
      <c r="I359" s="241"/>
      <c r="J359" s="236"/>
      <c r="K359" s="236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162</v>
      </c>
      <c r="AU359" s="246" t="s">
        <v>85</v>
      </c>
      <c r="AV359" s="13" t="s">
        <v>85</v>
      </c>
      <c r="AW359" s="13" t="s">
        <v>37</v>
      </c>
      <c r="AX359" s="13" t="s">
        <v>76</v>
      </c>
      <c r="AY359" s="246" t="s">
        <v>151</v>
      </c>
    </row>
    <row r="360" s="14" customFormat="1">
      <c r="A360" s="14"/>
      <c r="B360" s="247"/>
      <c r="C360" s="248"/>
      <c r="D360" s="237" t="s">
        <v>162</v>
      </c>
      <c r="E360" s="249" t="s">
        <v>19</v>
      </c>
      <c r="F360" s="250" t="s">
        <v>176</v>
      </c>
      <c r="G360" s="248"/>
      <c r="H360" s="251">
        <v>11.5</v>
      </c>
      <c r="I360" s="252"/>
      <c r="J360" s="248"/>
      <c r="K360" s="248"/>
      <c r="L360" s="253"/>
      <c r="M360" s="254"/>
      <c r="N360" s="255"/>
      <c r="O360" s="255"/>
      <c r="P360" s="255"/>
      <c r="Q360" s="255"/>
      <c r="R360" s="255"/>
      <c r="S360" s="255"/>
      <c r="T360" s="25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7" t="s">
        <v>162</v>
      </c>
      <c r="AU360" s="257" t="s">
        <v>85</v>
      </c>
      <c r="AV360" s="14" t="s">
        <v>158</v>
      </c>
      <c r="AW360" s="14" t="s">
        <v>37</v>
      </c>
      <c r="AX360" s="14" t="s">
        <v>83</v>
      </c>
      <c r="AY360" s="257" t="s">
        <v>151</v>
      </c>
    </row>
    <row r="361" s="2" customFormat="1" ht="16.5" customHeight="1">
      <c r="A361" s="41"/>
      <c r="B361" s="42"/>
      <c r="C361" s="279" t="s">
        <v>473</v>
      </c>
      <c r="D361" s="279" t="s">
        <v>395</v>
      </c>
      <c r="E361" s="280" t="s">
        <v>1325</v>
      </c>
      <c r="F361" s="281" t="s">
        <v>1326</v>
      </c>
      <c r="G361" s="282" t="s">
        <v>156</v>
      </c>
      <c r="H361" s="283">
        <v>0.5</v>
      </c>
      <c r="I361" s="284"/>
      <c r="J361" s="285">
        <f>ROUND(I361*H361,2)</f>
        <v>0</v>
      </c>
      <c r="K361" s="281" t="s">
        <v>157</v>
      </c>
      <c r="L361" s="286"/>
      <c r="M361" s="287" t="s">
        <v>19</v>
      </c>
      <c r="N361" s="288" t="s">
        <v>47</v>
      </c>
      <c r="O361" s="87"/>
      <c r="P361" s="226">
        <f>O361*H361</f>
        <v>0</v>
      </c>
      <c r="Q361" s="226">
        <v>0.080000000000000002</v>
      </c>
      <c r="R361" s="226">
        <f>Q361*H361</f>
        <v>0.040000000000000001</v>
      </c>
      <c r="S361" s="226">
        <v>0</v>
      </c>
      <c r="T361" s="227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8" t="s">
        <v>208</v>
      </c>
      <c r="AT361" s="228" t="s">
        <v>395</v>
      </c>
      <c r="AU361" s="228" t="s">
        <v>85</v>
      </c>
      <c r="AY361" s="20" t="s">
        <v>151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20" t="s">
        <v>83</v>
      </c>
      <c r="BK361" s="229">
        <f>ROUND(I361*H361,2)</f>
        <v>0</v>
      </c>
      <c r="BL361" s="20" t="s">
        <v>158</v>
      </c>
      <c r="BM361" s="228" t="s">
        <v>1327</v>
      </c>
    </row>
    <row r="362" s="13" customFormat="1">
      <c r="A362" s="13"/>
      <c r="B362" s="235"/>
      <c r="C362" s="236"/>
      <c r="D362" s="237" t="s">
        <v>162</v>
      </c>
      <c r="E362" s="238" t="s">
        <v>19</v>
      </c>
      <c r="F362" s="239" t="s">
        <v>1328</v>
      </c>
      <c r="G362" s="236"/>
      <c r="H362" s="240">
        <v>0.5</v>
      </c>
      <c r="I362" s="241"/>
      <c r="J362" s="236"/>
      <c r="K362" s="236"/>
      <c r="L362" s="242"/>
      <c r="M362" s="243"/>
      <c r="N362" s="244"/>
      <c r="O362" s="244"/>
      <c r="P362" s="244"/>
      <c r="Q362" s="244"/>
      <c r="R362" s="244"/>
      <c r="S362" s="244"/>
      <c r="T362" s="24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6" t="s">
        <v>162</v>
      </c>
      <c r="AU362" s="246" t="s">
        <v>85</v>
      </c>
      <c r="AV362" s="13" t="s">
        <v>85</v>
      </c>
      <c r="AW362" s="13" t="s">
        <v>37</v>
      </c>
      <c r="AX362" s="13" t="s">
        <v>83</v>
      </c>
      <c r="AY362" s="246" t="s">
        <v>151</v>
      </c>
    </row>
    <row r="363" s="2" customFormat="1" ht="16.5" customHeight="1">
      <c r="A363" s="41"/>
      <c r="B363" s="42"/>
      <c r="C363" s="279" t="s">
        <v>478</v>
      </c>
      <c r="D363" s="279" t="s">
        <v>395</v>
      </c>
      <c r="E363" s="280" t="s">
        <v>1329</v>
      </c>
      <c r="F363" s="281" t="s">
        <v>1330</v>
      </c>
      <c r="G363" s="282" t="s">
        <v>156</v>
      </c>
      <c r="H363" s="283">
        <v>1</v>
      </c>
      <c r="I363" s="284"/>
      <c r="J363" s="285">
        <f>ROUND(I363*H363,2)</f>
        <v>0</v>
      </c>
      <c r="K363" s="281" t="s">
        <v>157</v>
      </c>
      <c r="L363" s="286"/>
      <c r="M363" s="287" t="s">
        <v>19</v>
      </c>
      <c r="N363" s="288" t="s">
        <v>47</v>
      </c>
      <c r="O363" s="87"/>
      <c r="P363" s="226">
        <f>O363*H363</f>
        <v>0</v>
      </c>
      <c r="Q363" s="226">
        <v>0.048300000000000003</v>
      </c>
      <c r="R363" s="226">
        <f>Q363*H363</f>
        <v>0.048300000000000003</v>
      </c>
      <c r="S363" s="226">
        <v>0</v>
      </c>
      <c r="T363" s="227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8" t="s">
        <v>208</v>
      </c>
      <c r="AT363" s="228" t="s">
        <v>395</v>
      </c>
      <c r="AU363" s="228" t="s">
        <v>85</v>
      </c>
      <c r="AY363" s="20" t="s">
        <v>151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20" t="s">
        <v>83</v>
      </c>
      <c r="BK363" s="229">
        <f>ROUND(I363*H363,2)</f>
        <v>0</v>
      </c>
      <c r="BL363" s="20" t="s">
        <v>158</v>
      </c>
      <c r="BM363" s="228" t="s">
        <v>1331</v>
      </c>
    </row>
    <row r="364" s="13" customFormat="1">
      <c r="A364" s="13"/>
      <c r="B364" s="235"/>
      <c r="C364" s="236"/>
      <c r="D364" s="237" t="s">
        <v>162</v>
      </c>
      <c r="E364" s="238" t="s">
        <v>19</v>
      </c>
      <c r="F364" s="239" t="s">
        <v>1332</v>
      </c>
      <c r="G364" s="236"/>
      <c r="H364" s="240">
        <v>1</v>
      </c>
      <c r="I364" s="241"/>
      <c r="J364" s="236"/>
      <c r="K364" s="236"/>
      <c r="L364" s="242"/>
      <c r="M364" s="243"/>
      <c r="N364" s="244"/>
      <c r="O364" s="244"/>
      <c r="P364" s="244"/>
      <c r="Q364" s="244"/>
      <c r="R364" s="244"/>
      <c r="S364" s="244"/>
      <c r="T364" s="24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6" t="s">
        <v>162</v>
      </c>
      <c r="AU364" s="246" t="s">
        <v>85</v>
      </c>
      <c r="AV364" s="13" t="s">
        <v>85</v>
      </c>
      <c r="AW364" s="13" t="s">
        <v>37</v>
      </c>
      <c r="AX364" s="13" t="s">
        <v>83</v>
      </c>
      <c r="AY364" s="246" t="s">
        <v>151</v>
      </c>
    </row>
    <row r="365" s="2" customFormat="1" ht="16.5" customHeight="1">
      <c r="A365" s="41"/>
      <c r="B365" s="42"/>
      <c r="C365" s="279" t="s">
        <v>484</v>
      </c>
      <c r="D365" s="279" t="s">
        <v>395</v>
      </c>
      <c r="E365" s="280" t="s">
        <v>1333</v>
      </c>
      <c r="F365" s="281" t="s">
        <v>1334</v>
      </c>
      <c r="G365" s="282" t="s">
        <v>156</v>
      </c>
      <c r="H365" s="283">
        <v>6.5</v>
      </c>
      <c r="I365" s="284"/>
      <c r="J365" s="285">
        <f>ROUND(I365*H365,2)</f>
        <v>0</v>
      </c>
      <c r="K365" s="281" t="s">
        <v>157</v>
      </c>
      <c r="L365" s="286"/>
      <c r="M365" s="287" t="s">
        <v>19</v>
      </c>
      <c r="N365" s="288" t="s">
        <v>47</v>
      </c>
      <c r="O365" s="87"/>
      <c r="P365" s="226">
        <f>O365*H365</f>
        <v>0</v>
      </c>
      <c r="Q365" s="226">
        <v>0.048399999999999999</v>
      </c>
      <c r="R365" s="226">
        <f>Q365*H365</f>
        <v>0.31459999999999999</v>
      </c>
      <c r="S365" s="226">
        <v>0</v>
      </c>
      <c r="T365" s="22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8" t="s">
        <v>208</v>
      </c>
      <c r="AT365" s="228" t="s">
        <v>395</v>
      </c>
      <c r="AU365" s="228" t="s">
        <v>85</v>
      </c>
      <c r="AY365" s="20" t="s">
        <v>151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20" t="s">
        <v>83</v>
      </c>
      <c r="BK365" s="229">
        <f>ROUND(I365*H365,2)</f>
        <v>0</v>
      </c>
      <c r="BL365" s="20" t="s">
        <v>158</v>
      </c>
      <c r="BM365" s="228" t="s">
        <v>1335</v>
      </c>
    </row>
    <row r="366" s="13" customFormat="1">
      <c r="A366" s="13"/>
      <c r="B366" s="235"/>
      <c r="C366" s="236"/>
      <c r="D366" s="237" t="s">
        <v>162</v>
      </c>
      <c r="E366" s="238" t="s">
        <v>19</v>
      </c>
      <c r="F366" s="239" t="s">
        <v>1336</v>
      </c>
      <c r="G366" s="236"/>
      <c r="H366" s="240">
        <v>1.5</v>
      </c>
      <c r="I366" s="241"/>
      <c r="J366" s="236"/>
      <c r="K366" s="236"/>
      <c r="L366" s="242"/>
      <c r="M366" s="243"/>
      <c r="N366" s="244"/>
      <c r="O366" s="244"/>
      <c r="P366" s="244"/>
      <c r="Q366" s="244"/>
      <c r="R366" s="244"/>
      <c r="S366" s="244"/>
      <c r="T366" s="24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6" t="s">
        <v>162</v>
      </c>
      <c r="AU366" s="246" t="s">
        <v>85</v>
      </c>
      <c r="AV366" s="13" t="s">
        <v>85</v>
      </c>
      <c r="AW366" s="13" t="s">
        <v>37</v>
      </c>
      <c r="AX366" s="13" t="s">
        <v>76</v>
      </c>
      <c r="AY366" s="246" t="s">
        <v>151</v>
      </c>
    </row>
    <row r="367" s="13" customFormat="1">
      <c r="A367" s="13"/>
      <c r="B367" s="235"/>
      <c r="C367" s="236"/>
      <c r="D367" s="237" t="s">
        <v>162</v>
      </c>
      <c r="E367" s="238" t="s">
        <v>19</v>
      </c>
      <c r="F367" s="239" t="s">
        <v>1307</v>
      </c>
      <c r="G367" s="236"/>
      <c r="H367" s="240">
        <v>3.5</v>
      </c>
      <c r="I367" s="241"/>
      <c r="J367" s="236"/>
      <c r="K367" s="236"/>
      <c r="L367" s="242"/>
      <c r="M367" s="243"/>
      <c r="N367" s="244"/>
      <c r="O367" s="244"/>
      <c r="P367" s="244"/>
      <c r="Q367" s="244"/>
      <c r="R367" s="244"/>
      <c r="S367" s="244"/>
      <c r="T367" s="24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6" t="s">
        <v>162</v>
      </c>
      <c r="AU367" s="246" t="s">
        <v>85</v>
      </c>
      <c r="AV367" s="13" t="s">
        <v>85</v>
      </c>
      <c r="AW367" s="13" t="s">
        <v>37</v>
      </c>
      <c r="AX367" s="13" t="s">
        <v>76</v>
      </c>
      <c r="AY367" s="246" t="s">
        <v>151</v>
      </c>
    </row>
    <row r="368" s="13" customFormat="1">
      <c r="A368" s="13"/>
      <c r="B368" s="235"/>
      <c r="C368" s="236"/>
      <c r="D368" s="237" t="s">
        <v>162</v>
      </c>
      <c r="E368" s="238" t="s">
        <v>19</v>
      </c>
      <c r="F368" s="239" t="s">
        <v>1337</v>
      </c>
      <c r="G368" s="236"/>
      <c r="H368" s="240">
        <v>1</v>
      </c>
      <c r="I368" s="241"/>
      <c r="J368" s="236"/>
      <c r="K368" s="236"/>
      <c r="L368" s="242"/>
      <c r="M368" s="243"/>
      <c r="N368" s="244"/>
      <c r="O368" s="244"/>
      <c r="P368" s="244"/>
      <c r="Q368" s="244"/>
      <c r="R368" s="244"/>
      <c r="S368" s="244"/>
      <c r="T368" s="24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6" t="s">
        <v>162</v>
      </c>
      <c r="AU368" s="246" t="s">
        <v>85</v>
      </c>
      <c r="AV368" s="13" t="s">
        <v>85</v>
      </c>
      <c r="AW368" s="13" t="s">
        <v>37</v>
      </c>
      <c r="AX368" s="13" t="s">
        <v>76</v>
      </c>
      <c r="AY368" s="246" t="s">
        <v>151</v>
      </c>
    </row>
    <row r="369" s="13" customFormat="1">
      <c r="A369" s="13"/>
      <c r="B369" s="235"/>
      <c r="C369" s="236"/>
      <c r="D369" s="237" t="s">
        <v>162</v>
      </c>
      <c r="E369" s="238" t="s">
        <v>19</v>
      </c>
      <c r="F369" s="239" t="s">
        <v>1338</v>
      </c>
      <c r="G369" s="236"/>
      <c r="H369" s="240">
        <v>0.5</v>
      </c>
      <c r="I369" s="241"/>
      <c r="J369" s="236"/>
      <c r="K369" s="236"/>
      <c r="L369" s="242"/>
      <c r="M369" s="243"/>
      <c r="N369" s="244"/>
      <c r="O369" s="244"/>
      <c r="P369" s="244"/>
      <c r="Q369" s="244"/>
      <c r="R369" s="244"/>
      <c r="S369" s="244"/>
      <c r="T369" s="24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6" t="s">
        <v>162</v>
      </c>
      <c r="AU369" s="246" t="s">
        <v>85</v>
      </c>
      <c r="AV369" s="13" t="s">
        <v>85</v>
      </c>
      <c r="AW369" s="13" t="s">
        <v>37</v>
      </c>
      <c r="AX369" s="13" t="s">
        <v>76</v>
      </c>
      <c r="AY369" s="246" t="s">
        <v>151</v>
      </c>
    </row>
    <row r="370" s="14" customFormat="1">
      <c r="A370" s="14"/>
      <c r="B370" s="247"/>
      <c r="C370" s="248"/>
      <c r="D370" s="237" t="s">
        <v>162</v>
      </c>
      <c r="E370" s="249" t="s">
        <v>19</v>
      </c>
      <c r="F370" s="250" t="s">
        <v>176</v>
      </c>
      <c r="G370" s="248"/>
      <c r="H370" s="251">
        <v>6.5</v>
      </c>
      <c r="I370" s="252"/>
      <c r="J370" s="248"/>
      <c r="K370" s="248"/>
      <c r="L370" s="253"/>
      <c r="M370" s="254"/>
      <c r="N370" s="255"/>
      <c r="O370" s="255"/>
      <c r="P370" s="255"/>
      <c r="Q370" s="255"/>
      <c r="R370" s="255"/>
      <c r="S370" s="255"/>
      <c r="T370" s="25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7" t="s">
        <v>162</v>
      </c>
      <c r="AU370" s="257" t="s">
        <v>85</v>
      </c>
      <c r="AV370" s="14" t="s">
        <v>158</v>
      </c>
      <c r="AW370" s="14" t="s">
        <v>37</v>
      </c>
      <c r="AX370" s="14" t="s">
        <v>83</v>
      </c>
      <c r="AY370" s="257" t="s">
        <v>151</v>
      </c>
    </row>
    <row r="371" s="2" customFormat="1" ht="16.5" customHeight="1">
      <c r="A371" s="41"/>
      <c r="B371" s="42"/>
      <c r="C371" s="279" t="s">
        <v>504</v>
      </c>
      <c r="D371" s="279" t="s">
        <v>395</v>
      </c>
      <c r="E371" s="280" t="s">
        <v>1339</v>
      </c>
      <c r="F371" s="281" t="s">
        <v>1340</v>
      </c>
      <c r="G371" s="282" t="s">
        <v>156</v>
      </c>
      <c r="H371" s="283">
        <v>4</v>
      </c>
      <c r="I371" s="284"/>
      <c r="J371" s="285">
        <f>ROUND(I371*H371,2)</f>
        <v>0</v>
      </c>
      <c r="K371" s="281" t="s">
        <v>157</v>
      </c>
      <c r="L371" s="286"/>
      <c r="M371" s="287" t="s">
        <v>19</v>
      </c>
      <c r="N371" s="288" t="s">
        <v>47</v>
      </c>
      <c r="O371" s="87"/>
      <c r="P371" s="226">
        <f>O371*H371</f>
        <v>0</v>
      </c>
      <c r="Q371" s="226">
        <v>0.065670000000000006</v>
      </c>
      <c r="R371" s="226">
        <f>Q371*H371</f>
        <v>0.26268000000000002</v>
      </c>
      <c r="S371" s="226">
        <v>0</v>
      </c>
      <c r="T371" s="227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8" t="s">
        <v>208</v>
      </c>
      <c r="AT371" s="228" t="s">
        <v>395</v>
      </c>
      <c r="AU371" s="228" t="s">
        <v>85</v>
      </c>
      <c r="AY371" s="20" t="s">
        <v>151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20" t="s">
        <v>83</v>
      </c>
      <c r="BK371" s="229">
        <f>ROUND(I371*H371,2)</f>
        <v>0</v>
      </c>
      <c r="BL371" s="20" t="s">
        <v>158</v>
      </c>
      <c r="BM371" s="228" t="s">
        <v>1341</v>
      </c>
    </row>
    <row r="372" s="13" customFormat="1">
      <c r="A372" s="13"/>
      <c r="B372" s="235"/>
      <c r="C372" s="236"/>
      <c r="D372" s="237" t="s">
        <v>162</v>
      </c>
      <c r="E372" s="238" t="s">
        <v>19</v>
      </c>
      <c r="F372" s="239" t="s">
        <v>1342</v>
      </c>
      <c r="G372" s="236"/>
      <c r="H372" s="240">
        <v>1</v>
      </c>
      <c r="I372" s="241"/>
      <c r="J372" s="236"/>
      <c r="K372" s="236"/>
      <c r="L372" s="242"/>
      <c r="M372" s="243"/>
      <c r="N372" s="244"/>
      <c r="O372" s="244"/>
      <c r="P372" s="244"/>
      <c r="Q372" s="244"/>
      <c r="R372" s="244"/>
      <c r="S372" s="244"/>
      <c r="T372" s="24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6" t="s">
        <v>162</v>
      </c>
      <c r="AU372" s="246" t="s">
        <v>85</v>
      </c>
      <c r="AV372" s="13" t="s">
        <v>85</v>
      </c>
      <c r="AW372" s="13" t="s">
        <v>37</v>
      </c>
      <c r="AX372" s="13" t="s">
        <v>76</v>
      </c>
      <c r="AY372" s="246" t="s">
        <v>151</v>
      </c>
    </row>
    <row r="373" s="13" customFormat="1">
      <c r="A373" s="13"/>
      <c r="B373" s="235"/>
      <c r="C373" s="236"/>
      <c r="D373" s="237" t="s">
        <v>162</v>
      </c>
      <c r="E373" s="238" t="s">
        <v>19</v>
      </c>
      <c r="F373" s="239" t="s">
        <v>1337</v>
      </c>
      <c r="G373" s="236"/>
      <c r="H373" s="240">
        <v>1</v>
      </c>
      <c r="I373" s="241"/>
      <c r="J373" s="236"/>
      <c r="K373" s="236"/>
      <c r="L373" s="242"/>
      <c r="M373" s="243"/>
      <c r="N373" s="244"/>
      <c r="O373" s="244"/>
      <c r="P373" s="244"/>
      <c r="Q373" s="244"/>
      <c r="R373" s="244"/>
      <c r="S373" s="244"/>
      <c r="T373" s="24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6" t="s">
        <v>162</v>
      </c>
      <c r="AU373" s="246" t="s">
        <v>85</v>
      </c>
      <c r="AV373" s="13" t="s">
        <v>85</v>
      </c>
      <c r="AW373" s="13" t="s">
        <v>37</v>
      </c>
      <c r="AX373" s="13" t="s">
        <v>76</v>
      </c>
      <c r="AY373" s="246" t="s">
        <v>151</v>
      </c>
    </row>
    <row r="374" s="13" customFormat="1">
      <c r="A374" s="13"/>
      <c r="B374" s="235"/>
      <c r="C374" s="236"/>
      <c r="D374" s="237" t="s">
        <v>162</v>
      </c>
      <c r="E374" s="238" t="s">
        <v>19</v>
      </c>
      <c r="F374" s="239" t="s">
        <v>1343</v>
      </c>
      <c r="G374" s="236"/>
      <c r="H374" s="240">
        <v>2</v>
      </c>
      <c r="I374" s="241"/>
      <c r="J374" s="236"/>
      <c r="K374" s="236"/>
      <c r="L374" s="242"/>
      <c r="M374" s="243"/>
      <c r="N374" s="244"/>
      <c r="O374" s="244"/>
      <c r="P374" s="244"/>
      <c r="Q374" s="244"/>
      <c r="R374" s="244"/>
      <c r="S374" s="244"/>
      <c r="T374" s="24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6" t="s">
        <v>162</v>
      </c>
      <c r="AU374" s="246" t="s">
        <v>85</v>
      </c>
      <c r="AV374" s="13" t="s">
        <v>85</v>
      </c>
      <c r="AW374" s="13" t="s">
        <v>37</v>
      </c>
      <c r="AX374" s="13" t="s">
        <v>76</v>
      </c>
      <c r="AY374" s="246" t="s">
        <v>151</v>
      </c>
    </row>
    <row r="375" s="14" customFormat="1">
      <c r="A375" s="14"/>
      <c r="B375" s="247"/>
      <c r="C375" s="248"/>
      <c r="D375" s="237" t="s">
        <v>162</v>
      </c>
      <c r="E375" s="249" t="s">
        <v>19</v>
      </c>
      <c r="F375" s="250" t="s">
        <v>176</v>
      </c>
      <c r="G375" s="248"/>
      <c r="H375" s="251">
        <v>4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7" t="s">
        <v>162</v>
      </c>
      <c r="AU375" s="257" t="s">
        <v>85</v>
      </c>
      <c r="AV375" s="14" t="s">
        <v>158</v>
      </c>
      <c r="AW375" s="14" t="s">
        <v>37</v>
      </c>
      <c r="AX375" s="14" t="s">
        <v>83</v>
      </c>
      <c r="AY375" s="257" t="s">
        <v>151</v>
      </c>
    </row>
    <row r="376" s="2" customFormat="1" ht="24.15" customHeight="1">
      <c r="A376" s="41"/>
      <c r="B376" s="42"/>
      <c r="C376" s="217" t="s">
        <v>511</v>
      </c>
      <c r="D376" s="217" t="s">
        <v>153</v>
      </c>
      <c r="E376" s="218" t="s">
        <v>1344</v>
      </c>
      <c r="F376" s="219" t="s">
        <v>1345</v>
      </c>
      <c r="G376" s="220" t="s">
        <v>156</v>
      </c>
      <c r="H376" s="221">
        <v>24.75</v>
      </c>
      <c r="I376" s="222"/>
      <c r="J376" s="223">
        <f>ROUND(I376*H376,2)</f>
        <v>0</v>
      </c>
      <c r="K376" s="219" t="s">
        <v>157</v>
      </c>
      <c r="L376" s="47"/>
      <c r="M376" s="224" t="s">
        <v>19</v>
      </c>
      <c r="N376" s="225" t="s">
        <v>47</v>
      </c>
      <c r="O376" s="87"/>
      <c r="P376" s="226">
        <f>O376*H376</f>
        <v>0</v>
      </c>
      <c r="Q376" s="226">
        <v>0.14041999999999999</v>
      </c>
      <c r="R376" s="226">
        <f>Q376*H376</f>
        <v>3.4753949999999998</v>
      </c>
      <c r="S376" s="226">
        <v>0</v>
      </c>
      <c r="T376" s="22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8" t="s">
        <v>158</v>
      </c>
      <c r="AT376" s="228" t="s">
        <v>153</v>
      </c>
      <c r="AU376" s="228" t="s">
        <v>85</v>
      </c>
      <c r="AY376" s="20" t="s">
        <v>151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20" t="s">
        <v>83</v>
      </c>
      <c r="BK376" s="229">
        <f>ROUND(I376*H376,2)</f>
        <v>0</v>
      </c>
      <c r="BL376" s="20" t="s">
        <v>158</v>
      </c>
      <c r="BM376" s="228" t="s">
        <v>1346</v>
      </c>
    </row>
    <row r="377" s="2" customFormat="1">
      <c r="A377" s="41"/>
      <c r="B377" s="42"/>
      <c r="C377" s="43"/>
      <c r="D377" s="230" t="s">
        <v>160</v>
      </c>
      <c r="E377" s="43"/>
      <c r="F377" s="231" t="s">
        <v>1347</v>
      </c>
      <c r="G377" s="43"/>
      <c r="H377" s="43"/>
      <c r="I377" s="232"/>
      <c r="J377" s="43"/>
      <c r="K377" s="43"/>
      <c r="L377" s="47"/>
      <c r="M377" s="233"/>
      <c r="N377" s="23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160</v>
      </c>
      <c r="AU377" s="20" t="s">
        <v>85</v>
      </c>
    </row>
    <row r="378" s="15" customFormat="1">
      <c r="A378" s="15"/>
      <c r="B378" s="258"/>
      <c r="C378" s="259"/>
      <c r="D378" s="237" t="s">
        <v>162</v>
      </c>
      <c r="E378" s="260" t="s">
        <v>19</v>
      </c>
      <c r="F378" s="261" t="s">
        <v>1142</v>
      </c>
      <c r="G378" s="259"/>
      <c r="H378" s="260" t="s">
        <v>19</v>
      </c>
      <c r="I378" s="262"/>
      <c r="J378" s="259"/>
      <c r="K378" s="259"/>
      <c r="L378" s="263"/>
      <c r="M378" s="264"/>
      <c r="N378" s="265"/>
      <c r="O378" s="265"/>
      <c r="P378" s="265"/>
      <c r="Q378" s="265"/>
      <c r="R378" s="265"/>
      <c r="S378" s="265"/>
      <c r="T378" s="266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7" t="s">
        <v>162</v>
      </c>
      <c r="AU378" s="267" t="s">
        <v>85</v>
      </c>
      <c r="AV378" s="15" t="s">
        <v>83</v>
      </c>
      <c r="AW378" s="15" t="s">
        <v>37</v>
      </c>
      <c r="AX378" s="15" t="s">
        <v>76</v>
      </c>
      <c r="AY378" s="267" t="s">
        <v>151</v>
      </c>
    </row>
    <row r="379" s="13" customFormat="1">
      <c r="A379" s="13"/>
      <c r="B379" s="235"/>
      <c r="C379" s="236"/>
      <c r="D379" s="237" t="s">
        <v>162</v>
      </c>
      <c r="E379" s="238" t="s">
        <v>19</v>
      </c>
      <c r="F379" s="239" t="s">
        <v>1184</v>
      </c>
      <c r="G379" s="236"/>
      <c r="H379" s="240">
        <v>22.5</v>
      </c>
      <c r="I379" s="241"/>
      <c r="J379" s="236"/>
      <c r="K379" s="236"/>
      <c r="L379" s="242"/>
      <c r="M379" s="243"/>
      <c r="N379" s="244"/>
      <c r="O379" s="244"/>
      <c r="P379" s="244"/>
      <c r="Q379" s="244"/>
      <c r="R379" s="244"/>
      <c r="S379" s="244"/>
      <c r="T379" s="24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6" t="s">
        <v>162</v>
      </c>
      <c r="AU379" s="246" t="s">
        <v>85</v>
      </c>
      <c r="AV379" s="13" t="s">
        <v>85</v>
      </c>
      <c r="AW379" s="13" t="s">
        <v>37</v>
      </c>
      <c r="AX379" s="13" t="s">
        <v>76</v>
      </c>
      <c r="AY379" s="246" t="s">
        <v>151</v>
      </c>
    </row>
    <row r="380" s="15" customFormat="1">
      <c r="A380" s="15"/>
      <c r="B380" s="258"/>
      <c r="C380" s="259"/>
      <c r="D380" s="237" t="s">
        <v>162</v>
      </c>
      <c r="E380" s="260" t="s">
        <v>19</v>
      </c>
      <c r="F380" s="261" t="s">
        <v>1154</v>
      </c>
      <c r="G380" s="259"/>
      <c r="H380" s="260" t="s">
        <v>19</v>
      </c>
      <c r="I380" s="262"/>
      <c r="J380" s="259"/>
      <c r="K380" s="259"/>
      <c r="L380" s="263"/>
      <c r="M380" s="264"/>
      <c r="N380" s="265"/>
      <c r="O380" s="265"/>
      <c r="P380" s="265"/>
      <c r="Q380" s="265"/>
      <c r="R380" s="265"/>
      <c r="S380" s="265"/>
      <c r="T380" s="266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7" t="s">
        <v>162</v>
      </c>
      <c r="AU380" s="267" t="s">
        <v>85</v>
      </c>
      <c r="AV380" s="15" t="s">
        <v>83</v>
      </c>
      <c r="AW380" s="15" t="s">
        <v>37</v>
      </c>
      <c r="AX380" s="15" t="s">
        <v>76</v>
      </c>
      <c r="AY380" s="267" t="s">
        <v>151</v>
      </c>
    </row>
    <row r="381" s="13" customFormat="1">
      <c r="A381" s="13"/>
      <c r="B381" s="235"/>
      <c r="C381" s="236"/>
      <c r="D381" s="237" t="s">
        <v>162</v>
      </c>
      <c r="E381" s="238" t="s">
        <v>19</v>
      </c>
      <c r="F381" s="239" t="s">
        <v>1348</v>
      </c>
      <c r="G381" s="236"/>
      <c r="H381" s="240">
        <v>2.25</v>
      </c>
      <c r="I381" s="241"/>
      <c r="J381" s="236"/>
      <c r="K381" s="236"/>
      <c r="L381" s="242"/>
      <c r="M381" s="243"/>
      <c r="N381" s="244"/>
      <c r="O381" s="244"/>
      <c r="P381" s="244"/>
      <c r="Q381" s="244"/>
      <c r="R381" s="244"/>
      <c r="S381" s="244"/>
      <c r="T381" s="24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6" t="s">
        <v>162</v>
      </c>
      <c r="AU381" s="246" t="s">
        <v>85</v>
      </c>
      <c r="AV381" s="13" t="s">
        <v>85</v>
      </c>
      <c r="AW381" s="13" t="s">
        <v>37</v>
      </c>
      <c r="AX381" s="13" t="s">
        <v>76</v>
      </c>
      <c r="AY381" s="246" t="s">
        <v>151</v>
      </c>
    </row>
    <row r="382" s="15" customFormat="1">
      <c r="A382" s="15"/>
      <c r="B382" s="258"/>
      <c r="C382" s="259"/>
      <c r="D382" s="237" t="s">
        <v>162</v>
      </c>
      <c r="E382" s="260" t="s">
        <v>19</v>
      </c>
      <c r="F382" s="261" t="s">
        <v>1154</v>
      </c>
      <c r="G382" s="259"/>
      <c r="H382" s="260" t="s">
        <v>19</v>
      </c>
      <c r="I382" s="262"/>
      <c r="J382" s="259"/>
      <c r="K382" s="259"/>
      <c r="L382" s="263"/>
      <c r="M382" s="264"/>
      <c r="N382" s="265"/>
      <c r="O382" s="265"/>
      <c r="P382" s="265"/>
      <c r="Q382" s="265"/>
      <c r="R382" s="265"/>
      <c r="S382" s="265"/>
      <c r="T382" s="266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7" t="s">
        <v>162</v>
      </c>
      <c r="AU382" s="267" t="s">
        <v>85</v>
      </c>
      <c r="AV382" s="15" t="s">
        <v>83</v>
      </c>
      <c r="AW382" s="15" t="s">
        <v>37</v>
      </c>
      <c r="AX382" s="15" t="s">
        <v>76</v>
      </c>
      <c r="AY382" s="267" t="s">
        <v>151</v>
      </c>
    </row>
    <row r="383" s="14" customFormat="1">
      <c r="A383" s="14"/>
      <c r="B383" s="247"/>
      <c r="C383" s="248"/>
      <c r="D383" s="237" t="s">
        <v>162</v>
      </c>
      <c r="E383" s="249" t="s">
        <v>19</v>
      </c>
      <c r="F383" s="250" t="s">
        <v>176</v>
      </c>
      <c r="G383" s="248"/>
      <c r="H383" s="251">
        <v>24.75</v>
      </c>
      <c r="I383" s="252"/>
      <c r="J383" s="248"/>
      <c r="K383" s="248"/>
      <c r="L383" s="253"/>
      <c r="M383" s="254"/>
      <c r="N383" s="255"/>
      <c r="O383" s="255"/>
      <c r="P383" s="255"/>
      <c r="Q383" s="255"/>
      <c r="R383" s="255"/>
      <c r="S383" s="255"/>
      <c r="T383" s="25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7" t="s">
        <v>162</v>
      </c>
      <c r="AU383" s="257" t="s">
        <v>85</v>
      </c>
      <c r="AV383" s="14" t="s">
        <v>158</v>
      </c>
      <c r="AW383" s="14" t="s">
        <v>37</v>
      </c>
      <c r="AX383" s="14" t="s">
        <v>83</v>
      </c>
      <c r="AY383" s="257" t="s">
        <v>151</v>
      </c>
    </row>
    <row r="384" s="2" customFormat="1" ht="16.5" customHeight="1">
      <c r="A384" s="41"/>
      <c r="B384" s="42"/>
      <c r="C384" s="279" t="s">
        <v>515</v>
      </c>
      <c r="D384" s="279" t="s">
        <v>395</v>
      </c>
      <c r="E384" s="280" t="s">
        <v>1349</v>
      </c>
      <c r="F384" s="281" t="s">
        <v>1350</v>
      </c>
      <c r="G384" s="282" t="s">
        <v>156</v>
      </c>
      <c r="H384" s="283">
        <v>25</v>
      </c>
      <c r="I384" s="284"/>
      <c r="J384" s="285">
        <f>ROUND(I384*H384,2)</f>
        <v>0</v>
      </c>
      <c r="K384" s="281" t="s">
        <v>157</v>
      </c>
      <c r="L384" s="286"/>
      <c r="M384" s="287" t="s">
        <v>19</v>
      </c>
      <c r="N384" s="288" t="s">
        <v>47</v>
      </c>
      <c r="O384" s="87"/>
      <c r="P384" s="226">
        <f>O384*H384</f>
        <v>0</v>
      </c>
      <c r="Q384" s="226">
        <v>0.044999999999999998</v>
      </c>
      <c r="R384" s="226">
        <f>Q384*H384</f>
        <v>1.125</v>
      </c>
      <c r="S384" s="226">
        <v>0</v>
      </c>
      <c r="T384" s="227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8" t="s">
        <v>208</v>
      </c>
      <c r="AT384" s="228" t="s">
        <v>395</v>
      </c>
      <c r="AU384" s="228" t="s">
        <v>85</v>
      </c>
      <c r="AY384" s="20" t="s">
        <v>151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20" t="s">
        <v>83</v>
      </c>
      <c r="BK384" s="229">
        <f>ROUND(I384*H384,2)</f>
        <v>0</v>
      </c>
      <c r="BL384" s="20" t="s">
        <v>158</v>
      </c>
      <c r="BM384" s="228" t="s">
        <v>1351</v>
      </c>
    </row>
    <row r="385" s="2" customFormat="1" ht="24.15" customHeight="1">
      <c r="A385" s="41"/>
      <c r="B385" s="42"/>
      <c r="C385" s="217" t="s">
        <v>521</v>
      </c>
      <c r="D385" s="217" t="s">
        <v>153</v>
      </c>
      <c r="E385" s="218" t="s">
        <v>1352</v>
      </c>
      <c r="F385" s="219" t="s">
        <v>1353</v>
      </c>
      <c r="G385" s="220" t="s">
        <v>156</v>
      </c>
      <c r="H385" s="221">
        <v>20</v>
      </c>
      <c r="I385" s="222"/>
      <c r="J385" s="223">
        <f>ROUND(I385*H385,2)</f>
        <v>0</v>
      </c>
      <c r="K385" s="219" t="s">
        <v>157</v>
      </c>
      <c r="L385" s="47"/>
      <c r="M385" s="224" t="s">
        <v>19</v>
      </c>
      <c r="N385" s="225" t="s">
        <v>47</v>
      </c>
      <c r="O385" s="87"/>
      <c r="P385" s="226">
        <f>O385*H385</f>
        <v>0</v>
      </c>
      <c r="Q385" s="226">
        <v>0.10095</v>
      </c>
      <c r="R385" s="226">
        <f>Q385*H385</f>
        <v>2.0190000000000001</v>
      </c>
      <c r="S385" s="226">
        <v>0</v>
      </c>
      <c r="T385" s="22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8" t="s">
        <v>158</v>
      </c>
      <c r="AT385" s="228" t="s">
        <v>153</v>
      </c>
      <c r="AU385" s="228" t="s">
        <v>85</v>
      </c>
      <c r="AY385" s="20" t="s">
        <v>151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20" t="s">
        <v>83</v>
      </c>
      <c r="BK385" s="229">
        <f>ROUND(I385*H385,2)</f>
        <v>0</v>
      </c>
      <c r="BL385" s="20" t="s">
        <v>158</v>
      </c>
      <c r="BM385" s="228" t="s">
        <v>1354</v>
      </c>
    </row>
    <row r="386" s="2" customFormat="1">
      <c r="A386" s="41"/>
      <c r="B386" s="42"/>
      <c r="C386" s="43"/>
      <c r="D386" s="230" t="s">
        <v>160</v>
      </c>
      <c r="E386" s="43"/>
      <c r="F386" s="231" t="s">
        <v>1355</v>
      </c>
      <c r="G386" s="43"/>
      <c r="H386" s="43"/>
      <c r="I386" s="232"/>
      <c r="J386" s="43"/>
      <c r="K386" s="43"/>
      <c r="L386" s="47"/>
      <c r="M386" s="233"/>
      <c r="N386" s="23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160</v>
      </c>
      <c r="AU386" s="20" t="s">
        <v>85</v>
      </c>
    </row>
    <row r="387" s="13" customFormat="1">
      <c r="A387" s="13"/>
      <c r="B387" s="235"/>
      <c r="C387" s="236"/>
      <c r="D387" s="237" t="s">
        <v>162</v>
      </c>
      <c r="E387" s="238" t="s">
        <v>19</v>
      </c>
      <c r="F387" s="239" t="s">
        <v>1196</v>
      </c>
      <c r="G387" s="236"/>
      <c r="H387" s="240">
        <v>20</v>
      </c>
      <c r="I387" s="241"/>
      <c r="J387" s="236"/>
      <c r="K387" s="236"/>
      <c r="L387" s="242"/>
      <c r="M387" s="243"/>
      <c r="N387" s="244"/>
      <c r="O387" s="244"/>
      <c r="P387" s="244"/>
      <c r="Q387" s="244"/>
      <c r="R387" s="244"/>
      <c r="S387" s="244"/>
      <c r="T387" s="24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6" t="s">
        <v>162</v>
      </c>
      <c r="AU387" s="246" t="s">
        <v>85</v>
      </c>
      <c r="AV387" s="13" t="s">
        <v>85</v>
      </c>
      <c r="AW387" s="13" t="s">
        <v>37</v>
      </c>
      <c r="AX387" s="13" t="s">
        <v>83</v>
      </c>
      <c r="AY387" s="246" t="s">
        <v>151</v>
      </c>
    </row>
    <row r="388" s="15" customFormat="1">
      <c r="A388" s="15"/>
      <c r="B388" s="258"/>
      <c r="C388" s="259"/>
      <c r="D388" s="237" t="s">
        <v>162</v>
      </c>
      <c r="E388" s="260" t="s">
        <v>19</v>
      </c>
      <c r="F388" s="261" t="s">
        <v>206</v>
      </c>
      <c r="G388" s="259"/>
      <c r="H388" s="260" t="s">
        <v>19</v>
      </c>
      <c r="I388" s="262"/>
      <c r="J388" s="259"/>
      <c r="K388" s="259"/>
      <c r="L388" s="263"/>
      <c r="M388" s="264"/>
      <c r="N388" s="265"/>
      <c r="O388" s="265"/>
      <c r="P388" s="265"/>
      <c r="Q388" s="265"/>
      <c r="R388" s="265"/>
      <c r="S388" s="265"/>
      <c r="T388" s="266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7" t="s">
        <v>162</v>
      </c>
      <c r="AU388" s="267" t="s">
        <v>85</v>
      </c>
      <c r="AV388" s="15" t="s">
        <v>83</v>
      </c>
      <c r="AW388" s="15" t="s">
        <v>37</v>
      </c>
      <c r="AX388" s="15" t="s">
        <v>76</v>
      </c>
      <c r="AY388" s="267" t="s">
        <v>151</v>
      </c>
    </row>
    <row r="389" s="2" customFormat="1" ht="16.5" customHeight="1">
      <c r="A389" s="41"/>
      <c r="B389" s="42"/>
      <c r="C389" s="279" t="s">
        <v>525</v>
      </c>
      <c r="D389" s="279" t="s">
        <v>395</v>
      </c>
      <c r="E389" s="280" t="s">
        <v>1356</v>
      </c>
      <c r="F389" s="281" t="s">
        <v>1357</v>
      </c>
      <c r="G389" s="282" t="s">
        <v>156</v>
      </c>
      <c r="H389" s="283">
        <v>2</v>
      </c>
      <c r="I389" s="284"/>
      <c r="J389" s="285">
        <f>ROUND(I389*H389,2)</f>
        <v>0</v>
      </c>
      <c r="K389" s="281" t="s">
        <v>157</v>
      </c>
      <c r="L389" s="286"/>
      <c r="M389" s="287" t="s">
        <v>19</v>
      </c>
      <c r="N389" s="288" t="s">
        <v>47</v>
      </c>
      <c r="O389" s="87"/>
      <c r="P389" s="226">
        <f>O389*H389</f>
        <v>0</v>
      </c>
      <c r="Q389" s="226">
        <v>0.021999999999999999</v>
      </c>
      <c r="R389" s="226">
        <f>Q389*H389</f>
        <v>0.043999999999999997</v>
      </c>
      <c r="S389" s="226">
        <v>0</v>
      </c>
      <c r="T389" s="227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8" t="s">
        <v>208</v>
      </c>
      <c r="AT389" s="228" t="s">
        <v>395</v>
      </c>
      <c r="AU389" s="228" t="s">
        <v>85</v>
      </c>
      <c r="AY389" s="20" t="s">
        <v>151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20" t="s">
        <v>83</v>
      </c>
      <c r="BK389" s="229">
        <f>ROUND(I389*H389,2)</f>
        <v>0</v>
      </c>
      <c r="BL389" s="20" t="s">
        <v>158</v>
      </c>
      <c r="BM389" s="228" t="s">
        <v>1358</v>
      </c>
    </row>
    <row r="390" s="2" customFormat="1" ht="33" customHeight="1">
      <c r="A390" s="41"/>
      <c r="B390" s="42"/>
      <c r="C390" s="217" t="s">
        <v>531</v>
      </c>
      <c r="D390" s="217" t="s">
        <v>153</v>
      </c>
      <c r="E390" s="218" t="s">
        <v>1359</v>
      </c>
      <c r="F390" s="219" t="s">
        <v>1360</v>
      </c>
      <c r="G390" s="220" t="s">
        <v>156</v>
      </c>
      <c r="H390" s="221">
        <v>365.875</v>
      </c>
      <c r="I390" s="222"/>
      <c r="J390" s="223">
        <f>ROUND(I390*H390,2)</f>
        <v>0</v>
      </c>
      <c r="K390" s="219" t="s">
        <v>157</v>
      </c>
      <c r="L390" s="47"/>
      <c r="M390" s="224" t="s">
        <v>19</v>
      </c>
      <c r="N390" s="225" t="s">
        <v>47</v>
      </c>
      <c r="O390" s="87"/>
      <c r="P390" s="226">
        <f>O390*H390</f>
        <v>0</v>
      </c>
      <c r="Q390" s="226">
        <v>0.00060999999999999997</v>
      </c>
      <c r="R390" s="226">
        <f>Q390*H390</f>
        <v>0.22318374999999999</v>
      </c>
      <c r="S390" s="226">
        <v>0</v>
      </c>
      <c r="T390" s="22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8" t="s">
        <v>158</v>
      </c>
      <c r="AT390" s="228" t="s">
        <v>153</v>
      </c>
      <c r="AU390" s="228" t="s">
        <v>85</v>
      </c>
      <c r="AY390" s="20" t="s">
        <v>151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20" t="s">
        <v>83</v>
      </c>
      <c r="BK390" s="229">
        <f>ROUND(I390*H390,2)</f>
        <v>0</v>
      </c>
      <c r="BL390" s="20" t="s">
        <v>158</v>
      </c>
      <c r="BM390" s="228" t="s">
        <v>1361</v>
      </c>
    </row>
    <row r="391" s="2" customFormat="1">
      <c r="A391" s="41"/>
      <c r="B391" s="42"/>
      <c r="C391" s="43"/>
      <c r="D391" s="230" t="s">
        <v>160</v>
      </c>
      <c r="E391" s="43"/>
      <c r="F391" s="231" t="s">
        <v>1362</v>
      </c>
      <c r="G391" s="43"/>
      <c r="H391" s="43"/>
      <c r="I391" s="232"/>
      <c r="J391" s="43"/>
      <c r="K391" s="43"/>
      <c r="L391" s="47"/>
      <c r="M391" s="233"/>
      <c r="N391" s="23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160</v>
      </c>
      <c r="AU391" s="20" t="s">
        <v>85</v>
      </c>
    </row>
    <row r="392" s="13" customFormat="1">
      <c r="A392" s="13"/>
      <c r="B392" s="235"/>
      <c r="C392" s="236"/>
      <c r="D392" s="237" t="s">
        <v>162</v>
      </c>
      <c r="E392" s="238" t="s">
        <v>19</v>
      </c>
      <c r="F392" s="239" t="s">
        <v>1363</v>
      </c>
      <c r="G392" s="236"/>
      <c r="H392" s="240">
        <v>20.725000000000001</v>
      </c>
      <c r="I392" s="241"/>
      <c r="J392" s="236"/>
      <c r="K392" s="236"/>
      <c r="L392" s="242"/>
      <c r="M392" s="243"/>
      <c r="N392" s="244"/>
      <c r="O392" s="244"/>
      <c r="P392" s="244"/>
      <c r="Q392" s="244"/>
      <c r="R392" s="244"/>
      <c r="S392" s="244"/>
      <c r="T392" s="24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6" t="s">
        <v>162</v>
      </c>
      <c r="AU392" s="246" t="s">
        <v>85</v>
      </c>
      <c r="AV392" s="13" t="s">
        <v>85</v>
      </c>
      <c r="AW392" s="13" t="s">
        <v>37</v>
      </c>
      <c r="AX392" s="13" t="s">
        <v>76</v>
      </c>
      <c r="AY392" s="246" t="s">
        <v>151</v>
      </c>
    </row>
    <row r="393" s="13" customFormat="1">
      <c r="A393" s="13"/>
      <c r="B393" s="235"/>
      <c r="C393" s="236"/>
      <c r="D393" s="237" t="s">
        <v>162</v>
      </c>
      <c r="E393" s="238" t="s">
        <v>19</v>
      </c>
      <c r="F393" s="239" t="s">
        <v>1364</v>
      </c>
      <c r="G393" s="236"/>
      <c r="H393" s="240">
        <v>66.650000000000006</v>
      </c>
      <c r="I393" s="241"/>
      <c r="J393" s="236"/>
      <c r="K393" s="236"/>
      <c r="L393" s="242"/>
      <c r="M393" s="243"/>
      <c r="N393" s="244"/>
      <c r="O393" s="244"/>
      <c r="P393" s="244"/>
      <c r="Q393" s="244"/>
      <c r="R393" s="244"/>
      <c r="S393" s="244"/>
      <c r="T393" s="24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6" t="s">
        <v>162</v>
      </c>
      <c r="AU393" s="246" t="s">
        <v>85</v>
      </c>
      <c r="AV393" s="13" t="s">
        <v>85</v>
      </c>
      <c r="AW393" s="13" t="s">
        <v>37</v>
      </c>
      <c r="AX393" s="13" t="s">
        <v>76</v>
      </c>
      <c r="AY393" s="246" t="s">
        <v>151</v>
      </c>
    </row>
    <row r="394" s="13" customFormat="1">
      <c r="A394" s="13"/>
      <c r="B394" s="235"/>
      <c r="C394" s="236"/>
      <c r="D394" s="237" t="s">
        <v>162</v>
      </c>
      <c r="E394" s="238" t="s">
        <v>19</v>
      </c>
      <c r="F394" s="239" t="s">
        <v>1365</v>
      </c>
      <c r="G394" s="236"/>
      <c r="H394" s="240">
        <v>61</v>
      </c>
      <c r="I394" s="241"/>
      <c r="J394" s="236"/>
      <c r="K394" s="236"/>
      <c r="L394" s="242"/>
      <c r="M394" s="243"/>
      <c r="N394" s="244"/>
      <c r="O394" s="244"/>
      <c r="P394" s="244"/>
      <c r="Q394" s="244"/>
      <c r="R394" s="244"/>
      <c r="S394" s="244"/>
      <c r="T394" s="24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6" t="s">
        <v>162</v>
      </c>
      <c r="AU394" s="246" t="s">
        <v>85</v>
      </c>
      <c r="AV394" s="13" t="s">
        <v>85</v>
      </c>
      <c r="AW394" s="13" t="s">
        <v>37</v>
      </c>
      <c r="AX394" s="13" t="s">
        <v>76</v>
      </c>
      <c r="AY394" s="246" t="s">
        <v>151</v>
      </c>
    </row>
    <row r="395" s="13" customFormat="1">
      <c r="A395" s="13"/>
      <c r="B395" s="235"/>
      <c r="C395" s="236"/>
      <c r="D395" s="237" t="s">
        <v>162</v>
      </c>
      <c r="E395" s="238" t="s">
        <v>19</v>
      </c>
      <c r="F395" s="239" t="s">
        <v>1366</v>
      </c>
      <c r="G395" s="236"/>
      <c r="H395" s="240">
        <v>69.400000000000006</v>
      </c>
      <c r="I395" s="241"/>
      <c r="J395" s="236"/>
      <c r="K395" s="236"/>
      <c r="L395" s="242"/>
      <c r="M395" s="243"/>
      <c r="N395" s="244"/>
      <c r="O395" s="244"/>
      <c r="P395" s="244"/>
      <c r="Q395" s="244"/>
      <c r="R395" s="244"/>
      <c r="S395" s="244"/>
      <c r="T395" s="24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6" t="s">
        <v>162</v>
      </c>
      <c r="AU395" s="246" t="s">
        <v>85</v>
      </c>
      <c r="AV395" s="13" t="s">
        <v>85</v>
      </c>
      <c r="AW395" s="13" t="s">
        <v>37</v>
      </c>
      <c r="AX395" s="13" t="s">
        <v>76</v>
      </c>
      <c r="AY395" s="246" t="s">
        <v>151</v>
      </c>
    </row>
    <row r="396" s="13" customFormat="1">
      <c r="A396" s="13"/>
      <c r="B396" s="235"/>
      <c r="C396" s="236"/>
      <c r="D396" s="237" t="s">
        <v>162</v>
      </c>
      <c r="E396" s="238" t="s">
        <v>19</v>
      </c>
      <c r="F396" s="239" t="s">
        <v>1367</v>
      </c>
      <c r="G396" s="236"/>
      <c r="H396" s="240">
        <v>54.200000000000003</v>
      </c>
      <c r="I396" s="241"/>
      <c r="J396" s="236"/>
      <c r="K396" s="236"/>
      <c r="L396" s="242"/>
      <c r="M396" s="243"/>
      <c r="N396" s="244"/>
      <c r="O396" s="244"/>
      <c r="P396" s="244"/>
      <c r="Q396" s="244"/>
      <c r="R396" s="244"/>
      <c r="S396" s="244"/>
      <c r="T396" s="24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6" t="s">
        <v>162</v>
      </c>
      <c r="AU396" s="246" t="s">
        <v>85</v>
      </c>
      <c r="AV396" s="13" t="s">
        <v>85</v>
      </c>
      <c r="AW396" s="13" t="s">
        <v>37</v>
      </c>
      <c r="AX396" s="13" t="s">
        <v>76</v>
      </c>
      <c r="AY396" s="246" t="s">
        <v>151</v>
      </c>
    </row>
    <row r="397" s="13" customFormat="1">
      <c r="A397" s="13"/>
      <c r="B397" s="235"/>
      <c r="C397" s="236"/>
      <c r="D397" s="237" t="s">
        <v>162</v>
      </c>
      <c r="E397" s="238" t="s">
        <v>19</v>
      </c>
      <c r="F397" s="239" t="s">
        <v>1304</v>
      </c>
      <c r="G397" s="236"/>
      <c r="H397" s="240">
        <v>31</v>
      </c>
      <c r="I397" s="241"/>
      <c r="J397" s="236"/>
      <c r="K397" s="236"/>
      <c r="L397" s="242"/>
      <c r="M397" s="243"/>
      <c r="N397" s="244"/>
      <c r="O397" s="244"/>
      <c r="P397" s="244"/>
      <c r="Q397" s="244"/>
      <c r="R397" s="244"/>
      <c r="S397" s="244"/>
      <c r="T397" s="24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6" t="s">
        <v>162</v>
      </c>
      <c r="AU397" s="246" t="s">
        <v>85</v>
      </c>
      <c r="AV397" s="13" t="s">
        <v>85</v>
      </c>
      <c r="AW397" s="13" t="s">
        <v>37</v>
      </c>
      <c r="AX397" s="13" t="s">
        <v>76</v>
      </c>
      <c r="AY397" s="246" t="s">
        <v>151</v>
      </c>
    </row>
    <row r="398" s="13" customFormat="1">
      <c r="A398" s="13"/>
      <c r="B398" s="235"/>
      <c r="C398" s="236"/>
      <c r="D398" s="237" t="s">
        <v>162</v>
      </c>
      <c r="E398" s="238" t="s">
        <v>19</v>
      </c>
      <c r="F398" s="239" t="s">
        <v>1305</v>
      </c>
      <c r="G398" s="236"/>
      <c r="H398" s="240">
        <v>32</v>
      </c>
      <c r="I398" s="241"/>
      <c r="J398" s="236"/>
      <c r="K398" s="236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162</v>
      </c>
      <c r="AU398" s="246" t="s">
        <v>85</v>
      </c>
      <c r="AV398" s="13" t="s">
        <v>85</v>
      </c>
      <c r="AW398" s="13" t="s">
        <v>37</v>
      </c>
      <c r="AX398" s="13" t="s">
        <v>76</v>
      </c>
      <c r="AY398" s="246" t="s">
        <v>151</v>
      </c>
    </row>
    <row r="399" s="15" customFormat="1">
      <c r="A399" s="15"/>
      <c r="B399" s="258"/>
      <c r="C399" s="259"/>
      <c r="D399" s="237" t="s">
        <v>162</v>
      </c>
      <c r="E399" s="260" t="s">
        <v>19</v>
      </c>
      <c r="F399" s="261" t="s">
        <v>206</v>
      </c>
      <c r="G399" s="259"/>
      <c r="H399" s="260" t="s">
        <v>19</v>
      </c>
      <c r="I399" s="262"/>
      <c r="J399" s="259"/>
      <c r="K399" s="259"/>
      <c r="L399" s="263"/>
      <c r="M399" s="264"/>
      <c r="N399" s="265"/>
      <c r="O399" s="265"/>
      <c r="P399" s="265"/>
      <c r="Q399" s="265"/>
      <c r="R399" s="265"/>
      <c r="S399" s="265"/>
      <c r="T399" s="266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7" t="s">
        <v>162</v>
      </c>
      <c r="AU399" s="267" t="s">
        <v>85</v>
      </c>
      <c r="AV399" s="15" t="s">
        <v>83</v>
      </c>
      <c r="AW399" s="15" t="s">
        <v>37</v>
      </c>
      <c r="AX399" s="15" t="s">
        <v>76</v>
      </c>
      <c r="AY399" s="267" t="s">
        <v>151</v>
      </c>
    </row>
    <row r="400" s="13" customFormat="1">
      <c r="A400" s="13"/>
      <c r="B400" s="235"/>
      <c r="C400" s="236"/>
      <c r="D400" s="237" t="s">
        <v>162</v>
      </c>
      <c r="E400" s="238" t="s">
        <v>19</v>
      </c>
      <c r="F400" s="239" t="s">
        <v>1368</v>
      </c>
      <c r="G400" s="236"/>
      <c r="H400" s="240">
        <v>0.59999999999999998</v>
      </c>
      <c r="I400" s="241"/>
      <c r="J400" s="236"/>
      <c r="K400" s="236"/>
      <c r="L400" s="242"/>
      <c r="M400" s="243"/>
      <c r="N400" s="244"/>
      <c r="O400" s="244"/>
      <c r="P400" s="244"/>
      <c r="Q400" s="244"/>
      <c r="R400" s="244"/>
      <c r="S400" s="244"/>
      <c r="T400" s="24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6" t="s">
        <v>162</v>
      </c>
      <c r="AU400" s="246" t="s">
        <v>85</v>
      </c>
      <c r="AV400" s="13" t="s">
        <v>85</v>
      </c>
      <c r="AW400" s="13" t="s">
        <v>37</v>
      </c>
      <c r="AX400" s="13" t="s">
        <v>76</v>
      </c>
      <c r="AY400" s="246" t="s">
        <v>151</v>
      </c>
    </row>
    <row r="401" s="15" customFormat="1">
      <c r="A401" s="15"/>
      <c r="B401" s="258"/>
      <c r="C401" s="259"/>
      <c r="D401" s="237" t="s">
        <v>162</v>
      </c>
      <c r="E401" s="260" t="s">
        <v>19</v>
      </c>
      <c r="F401" s="261" t="s">
        <v>1142</v>
      </c>
      <c r="G401" s="259"/>
      <c r="H401" s="260" t="s">
        <v>19</v>
      </c>
      <c r="I401" s="262"/>
      <c r="J401" s="259"/>
      <c r="K401" s="259"/>
      <c r="L401" s="263"/>
      <c r="M401" s="264"/>
      <c r="N401" s="265"/>
      <c r="O401" s="265"/>
      <c r="P401" s="265"/>
      <c r="Q401" s="265"/>
      <c r="R401" s="265"/>
      <c r="S401" s="265"/>
      <c r="T401" s="266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7" t="s">
        <v>162</v>
      </c>
      <c r="AU401" s="267" t="s">
        <v>85</v>
      </c>
      <c r="AV401" s="15" t="s">
        <v>83</v>
      </c>
      <c r="AW401" s="15" t="s">
        <v>37</v>
      </c>
      <c r="AX401" s="15" t="s">
        <v>76</v>
      </c>
      <c r="AY401" s="267" t="s">
        <v>151</v>
      </c>
    </row>
    <row r="402" s="13" customFormat="1">
      <c r="A402" s="13"/>
      <c r="B402" s="235"/>
      <c r="C402" s="236"/>
      <c r="D402" s="237" t="s">
        <v>162</v>
      </c>
      <c r="E402" s="238" t="s">
        <v>19</v>
      </c>
      <c r="F402" s="239" t="s">
        <v>1369</v>
      </c>
      <c r="G402" s="236"/>
      <c r="H402" s="240">
        <v>0.29999999999999999</v>
      </c>
      <c r="I402" s="241"/>
      <c r="J402" s="236"/>
      <c r="K402" s="236"/>
      <c r="L402" s="242"/>
      <c r="M402" s="243"/>
      <c r="N402" s="244"/>
      <c r="O402" s="244"/>
      <c r="P402" s="244"/>
      <c r="Q402" s="244"/>
      <c r="R402" s="244"/>
      <c r="S402" s="244"/>
      <c r="T402" s="24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6" t="s">
        <v>162</v>
      </c>
      <c r="AU402" s="246" t="s">
        <v>85</v>
      </c>
      <c r="AV402" s="13" t="s">
        <v>85</v>
      </c>
      <c r="AW402" s="13" t="s">
        <v>37</v>
      </c>
      <c r="AX402" s="13" t="s">
        <v>76</v>
      </c>
      <c r="AY402" s="246" t="s">
        <v>151</v>
      </c>
    </row>
    <row r="403" s="13" customFormat="1">
      <c r="A403" s="13"/>
      <c r="B403" s="235"/>
      <c r="C403" s="236"/>
      <c r="D403" s="237" t="s">
        <v>162</v>
      </c>
      <c r="E403" s="238" t="s">
        <v>19</v>
      </c>
      <c r="F403" s="239" t="s">
        <v>1308</v>
      </c>
      <c r="G403" s="236"/>
      <c r="H403" s="240">
        <v>2</v>
      </c>
      <c r="I403" s="241"/>
      <c r="J403" s="236"/>
      <c r="K403" s="236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162</v>
      </c>
      <c r="AU403" s="246" t="s">
        <v>85</v>
      </c>
      <c r="AV403" s="13" t="s">
        <v>85</v>
      </c>
      <c r="AW403" s="13" t="s">
        <v>37</v>
      </c>
      <c r="AX403" s="13" t="s">
        <v>76</v>
      </c>
      <c r="AY403" s="246" t="s">
        <v>151</v>
      </c>
    </row>
    <row r="404" s="13" customFormat="1">
      <c r="A404" s="13"/>
      <c r="B404" s="235"/>
      <c r="C404" s="236"/>
      <c r="D404" s="237" t="s">
        <v>162</v>
      </c>
      <c r="E404" s="238" t="s">
        <v>19</v>
      </c>
      <c r="F404" s="239" t="s">
        <v>1309</v>
      </c>
      <c r="G404" s="236"/>
      <c r="H404" s="240">
        <v>10</v>
      </c>
      <c r="I404" s="241"/>
      <c r="J404" s="236"/>
      <c r="K404" s="236"/>
      <c r="L404" s="242"/>
      <c r="M404" s="243"/>
      <c r="N404" s="244"/>
      <c r="O404" s="244"/>
      <c r="P404" s="244"/>
      <c r="Q404" s="244"/>
      <c r="R404" s="244"/>
      <c r="S404" s="244"/>
      <c r="T404" s="24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6" t="s">
        <v>162</v>
      </c>
      <c r="AU404" s="246" t="s">
        <v>85</v>
      </c>
      <c r="AV404" s="13" t="s">
        <v>85</v>
      </c>
      <c r="AW404" s="13" t="s">
        <v>37</v>
      </c>
      <c r="AX404" s="13" t="s">
        <v>76</v>
      </c>
      <c r="AY404" s="246" t="s">
        <v>151</v>
      </c>
    </row>
    <row r="405" s="15" customFormat="1">
      <c r="A405" s="15"/>
      <c r="B405" s="258"/>
      <c r="C405" s="259"/>
      <c r="D405" s="237" t="s">
        <v>162</v>
      </c>
      <c r="E405" s="260" t="s">
        <v>19</v>
      </c>
      <c r="F405" s="261" t="s">
        <v>1154</v>
      </c>
      <c r="G405" s="259"/>
      <c r="H405" s="260" t="s">
        <v>19</v>
      </c>
      <c r="I405" s="262"/>
      <c r="J405" s="259"/>
      <c r="K405" s="259"/>
      <c r="L405" s="263"/>
      <c r="M405" s="264"/>
      <c r="N405" s="265"/>
      <c r="O405" s="265"/>
      <c r="P405" s="265"/>
      <c r="Q405" s="265"/>
      <c r="R405" s="265"/>
      <c r="S405" s="265"/>
      <c r="T405" s="266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7" t="s">
        <v>162</v>
      </c>
      <c r="AU405" s="267" t="s">
        <v>85</v>
      </c>
      <c r="AV405" s="15" t="s">
        <v>83</v>
      </c>
      <c r="AW405" s="15" t="s">
        <v>37</v>
      </c>
      <c r="AX405" s="15" t="s">
        <v>76</v>
      </c>
      <c r="AY405" s="267" t="s">
        <v>151</v>
      </c>
    </row>
    <row r="406" s="13" customFormat="1">
      <c r="A406" s="13"/>
      <c r="B406" s="235"/>
      <c r="C406" s="236"/>
      <c r="D406" s="237" t="s">
        <v>162</v>
      </c>
      <c r="E406" s="238" t="s">
        <v>19</v>
      </c>
      <c r="F406" s="239" t="s">
        <v>1370</v>
      </c>
      <c r="G406" s="236"/>
      <c r="H406" s="240">
        <v>18</v>
      </c>
      <c r="I406" s="241"/>
      <c r="J406" s="236"/>
      <c r="K406" s="236"/>
      <c r="L406" s="242"/>
      <c r="M406" s="243"/>
      <c r="N406" s="244"/>
      <c r="O406" s="244"/>
      <c r="P406" s="244"/>
      <c r="Q406" s="244"/>
      <c r="R406" s="244"/>
      <c r="S406" s="244"/>
      <c r="T406" s="24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6" t="s">
        <v>162</v>
      </c>
      <c r="AU406" s="246" t="s">
        <v>85</v>
      </c>
      <c r="AV406" s="13" t="s">
        <v>85</v>
      </c>
      <c r="AW406" s="13" t="s">
        <v>37</v>
      </c>
      <c r="AX406" s="13" t="s">
        <v>76</v>
      </c>
      <c r="AY406" s="246" t="s">
        <v>151</v>
      </c>
    </row>
    <row r="407" s="14" customFormat="1">
      <c r="A407" s="14"/>
      <c r="B407" s="247"/>
      <c r="C407" s="248"/>
      <c r="D407" s="237" t="s">
        <v>162</v>
      </c>
      <c r="E407" s="249" t="s">
        <v>19</v>
      </c>
      <c r="F407" s="250" t="s">
        <v>176</v>
      </c>
      <c r="G407" s="248"/>
      <c r="H407" s="251">
        <v>365.87500000000006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7" t="s">
        <v>162</v>
      </c>
      <c r="AU407" s="257" t="s">
        <v>85</v>
      </c>
      <c r="AV407" s="14" t="s">
        <v>158</v>
      </c>
      <c r="AW407" s="14" t="s">
        <v>37</v>
      </c>
      <c r="AX407" s="14" t="s">
        <v>83</v>
      </c>
      <c r="AY407" s="257" t="s">
        <v>151</v>
      </c>
    </row>
    <row r="408" s="2" customFormat="1" ht="16.5" customHeight="1">
      <c r="A408" s="41"/>
      <c r="B408" s="42"/>
      <c r="C408" s="217" t="s">
        <v>537</v>
      </c>
      <c r="D408" s="217" t="s">
        <v>153</v>
      </c>
      <c r="E408" s="218" t="s">
        <v>1371</v>
      </c>
      <c r="F408" s="219" t="s">
        <v>1372</v>
      </c>
      <c r="G408" s="220" t="s">
        <v>156</v>
      </c>
      <c r="H408" s="221">
        <v>365.875</v>
      </c>
      <c r="I408" s="222"/>
      <c r="J408" s="223">
        <f>ROUND(I408*H408,2)</f>
        <v>0</v>
      </c>
      <c r="K408" s="219" t="s">
        <v>157</v>
      </c>
      <c r="L408" s="47"/>
      <c r="M408" s="224" t="s">
        <v>19</v>
      </c>
      <c r="N408" s="225" t="s">
        <v>47</v>
      </c>
      <c r="O408" s="87"/>
      <c r="P408" s="226">
        <f>O408*H408</f>
        <v>0</v>
      </c>
      <c r="Q408" s="226">
        <v>0</v>
      </c>
      <c r="R408" s="226">
        <f>Q408*H408</f>
        <v>0</v>
      </c>
      <c r="S408" s="226">
        <v>0</v>
      </c>
      <c r="T408" s="227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8" t="s">
        <v>158</v>
      </c>
      <c r="AT408" s="228" t="s">
        <v>153</v>
      </c>
      <c r="AU408" s="228" t="s">
        <v>85</v>
      </c>
      <c r="AY408" s="20" t="s">
        <v>151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20" t="s">
        <v>83</v>
      </c>
      <c r="BK408" s="229">
        <f>ROUND(I408*H408,2)</f>
        <v>0</v>
      </c>
      <c r="BL408" s="20" t="s">
        <v>158</v>
      </c>
      <c r="BM408" s="228" t="s">
        <v>1373</v>
      </c>
    </row>
    <row r="409" s="2" customFormat="1">
      <c r="A409" s="41"/>
      <c r="B409" s="42"/>
      <c r="C409" s="43"/>
      <c r="D409" s="230" t="s">
        <v>160</v>
      </c>
      <c r="E409" s="43"/>
      <c r="F409" s="231" t="s">
        <v>1374</v>
      </c>
      <c r="G409" s="43"/>
      <c r="H409" s="43"/>
      <c r="I409" s="232"/>
      <c r="J409" s="43"/>
      <c r="K409" s="43"/>
      <c r="L409" s="47"/>
      <c r="M409" s="233"/>
      <c r="N409" s="234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160</v>
      </c>
      <c r="AU409" s="20" t="s">
        <v>85</v>
      </c>
    </row>
    <row r="410" s="13" customFormat="1">
      <c r="A410" s="13"/>
      <c r="B410" s="235"/>
      <c r="C410" s="236"/>
      <c r="D410" s="237" t="s">
        <v>162</v>
      </c>
      <c r="E410" s="238" t="s">
        <v>19</v>
      </c>
      <c r="F410" s="239" t="s">
        <v>1363</v>
      </c>
      <c r="G410" s="236"/>
      <c r="H410" s="240">
        <v>20.725000000000001</v>
      </c>
      <c r="I410" s="241"/>
      <c r="J410" s="236"/>
      <c r="K410" s="236"/>
      <c r="L410" s="242"/>
      <c r="M410" s="243"/>
      <c r="N410" s="244"/>
      <c r="O410" s="244"/>
      <c r="P410" s="244"/>
      <c r="Q410" s="244"/>
      <c r="R410" s="244"/>
      <c r="S410" s="244"/>
      <c r="T410" s="24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6" t="s">
        <v>162</v>
      </c>
      <c r="AU410" s="246" t="s">
        <v>85</v>
      </c>
      <c r="AV410" s="13" t="s">
        <v>85</v>
      </c>
      <c r="AW410" s="13" t="s">
        <v>37</v>
      </c>
      <c r="AX410" s="13" t="s">
        <v>76</v>
      </c>
      <c r="AY410" s="246" t="s">
        <v>151</v>
      </c>
    </row>
    <row r="411" s="13" customFormat="1">
      <c r="A411" s="13"/>
      <c r="B411" s="235"/>
      <c r="C411" s="236"/>
      <c r="D411" s="237" t="s">
        <v>162</v>
      </c>
      <c r="E411" s="238" t="s">
        <v>19</v>
      </c>
      <c r="F411" s="239" t="s">
        <v>1364</v>
      </c>
      <c r="G411" s="236"/>
      <c r="H411" s="240">
        <v>66.650000000000006</v>
      </c>
      <c r="I411" s="241"/>
      <c r="J411" s="236"/>
      <c r="K411" s="236"/>
      <c r="L411" s="242"/>
      <c r="M411" s="243"/>
      <c r="N411" s="244"/>
      <c r="O411" s="244"/>
      <c r="P411" s="244"/>
      <c r="Q411" s="244"/>
      <c r="R411" s="244"/>
      <c r="S411" s="244"/>
      <c r="T411" s="24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6" t="s">
        <v>162</v>
      </c>
      <c r="AU411" s="246" t="s">
        <v>85</v>
      </c>
      <c r="AV411" s="13" t="s">
        <v>85</v>
      </c>
      <c r="AW411" s="13" t="s">
        <v>37</v>
      </c>
      <c r="AX411" s="13" t="s">
        <v>76</v>
      </c>
      <c r="AY411" s="246" t="s">
        <v>151</v>
      </c>
    </row>
    <row r="412" s="13" customFormat="1">
      <c r="A412" s="13"/>
      <c r="B412" s="235"/>
      <c r="C412" s="236"/>
      <c r="D412" s="237" t="s">
        <v>162</v>
      </c>
      <c r="E412" s="238" t="s">
        <v>19</v>
      </c>
      <c r="F412" s="239" t="s">
        <v>1365</v>
      </c>
      <c r="G412" s="236"/>
      <c r="H412" s="240">
        <v>61</v>
      </c>
      <c r="I412" s="241"/>
      <c r="J412" s="236"/>
      <c r="K412" s="236"/>
      <c r="L412" s="242"/>
      <c r="M412" s="243"/>
      <c r="N412" s="244"/>
      <c r="O412" s="244"/>
      <c r="P412" s="244"/>
      <c r="Q412" s="244"/>
      <c r="R412" s="244"/>
      <c r="S412" s="244"/>
      <c r="T412" s="24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6" t="s">
        <v>162</v>
      </c>
      <c r="AU412" s="246" t="s">
        <v>85</v>
      </c>
      <c r="AV412" s="13" t="s">
        <v>85</v>
      </c>
      <c r="AW412" s="13" t="s">
        <v>37</v>
      </c>
      <c r="AX412" s="13" t="s">
        <v>76</v>
      </c>
      <c r="AY412" s="246" t="s">
        <v>151</v>
      </c>
    </row>
    <row r="413" s="13" customFormat="1">
      <c r="A413" s="13"/>
      <c r="B413" s="235"/>
      <c r="C413" s="236"/>
      <c r="D413" s="237" t="s">
        <v>162</v>
      </c>
      <c r="E413" s="238" t="s">
        <v>19</v>
      </c>
      <c r="F413" s="239" t="s">
        <v>1366</v>
      </c>
      <c r="G413" s="236"/>
      <c r="H413" s="240">
        <v>69.400000000000006</v>
      </c>
      <c r="I413" s="241"/>
      <c r="J413" s="236"/>
      <c r="K413" s="236"/>
      <c r="L413" s="242"/>
      <c r="M413" s="243"/>
      <c r="N413" s="244"/>
      <c r="O413" s="244"/>
      <c r="P413" s="244"/>
      <c r="Q413" s="244"/>
      <c r="R413" s="244"/>
      <c r="S413" s="244"/>
      <c r="T413" s="24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6" t="s">
        <v>162</v>
      </c>
      <c r="AU413" s="246" t="s">
        <v>85</v>
      </c>
      <c r="AV413" s="13" t="s">
        <v>85</v>
      </c>
      <c r="AW413" s="13" t="s">
        <v>37</v>
      </c>
      <c r="AX413" s="13" t="s">
        <v>76</v>
      </c>
      <c r="AY413" s="246" t="s">
        <v>151</v>
      </c>
    </row>
    <row r="414" s="13" customFormat="1">
      <c r="A414" s="13"/>
      <c r="B414" s="235"/>
      <c r="C414" s="236"/>
      <c r="D414" s="237" t="s">
        <v>162</v>
      </c>
      <c r="E414" s="238" t="s">
        <v>19</v>
      </c>
      <c r="F414" s="239" t="s">
        <v>1367</v>
      </c>
      <c r="G414" s="236"/>
      <c r="H414" s="240">
        <v>54.200000000000003</v>
      </c>
      <c r="I414" s="241"/>
      <c r="J414" s="236"/>
      <c r="K414" s="236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162</v>
      </c>
      <c r="AU414" s="246" t="s">
        <v>85</v>
      </c>
      <c r="AV414" s="13" t="s">
        <v>85</v>
      </c>
      <c r="AW414" s="13" t="s">
        <v>37</v>
      </c>
      <c r="AX414" s="13" t="s">
        <v>76</v>
      </c>
      <c r="AY414" s="246" t="s">
        <v>151</v>
      </c>
    </row>
    <row r="415" s="13" customFormat="1">
      <c r="A415" s="13"/>
      <c r="B415" s="235"/>
      <c r="C415" s="236"/>
      <c r="D415" s="237" t="s">
        <v>162</v>
      </c>
      <c r="E415" s="238" t="s">
        <v>19</v>
      </c>
      <c r="F415" s="239" t="s">
        <v>1304</v>
      </c>
      <c r="G415" s="236"/>
      <c r="H415" s="240">
        <v>31</v>
      </c>
      <c r="I415" s="241"/>
      <c r="J415" s="236"/>
      <c r="K415" s="236"/>
      <c r="L415" s="242"/>
      <c r="M415" s="243"/>
      <c r="N415" s="244"/>
      <c r="O415" s="244"/>
      <c r="P415" s="244"/>
      <c r="Q415" s="244"/>
      <c r="R415" s="244"/>
      <c r="S415" s="244"/>
      <c r="T415" s="24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6" t="s">
        <v>162</v>
      </c>
      <c r="AU415" s="246" t="s">
        <v>85</v>
      </c>
      <c r="AV415" s="13" t="s">
        <v>85</v>
      </c>
      <c r="AW415" s="13" t="s">
        <v>37</v>
      </c>
      <c r="AX415" s="13" t="s">
        <v>76</v>
      </c>
      <c r="AY415" s="246" t="s">
        <v>151</v>
      </c>
    </row>
    <row r="416" s="13" customFormat="1">
      <c r="A416" s="13"/>
      <c r="B416" s="235"/>
      <c r="C416" s="236"/>
      <c r="D416" s="237" t="s">
        <v>162</v>
      </c>
      <c r="E416" s="238" t="s">
        <v>19</v>
      </c>
      <c r="F416" s="239" t="s">
        <v>1305</v>
      </c>
      <c r="G416" s="236"/>
      <c r="H416" s="240">
        <v>32</v>
      </c>
      <c r="I416" s="241"/>
      <c r="J416" s="236"/>
      <c r="K416" s="236"/>
      <c r="L416" s="242"/>
      <c r="M416" s="243"/>
      <c r="N416" s="244"/>
      <c r="O416" s="244"/>
      <c r="P416" s="244"/>
      <c r="Q416" s="244"/>
      <c r="R416" s="244"/>
      <c r="S416" s="244"/>
      <c r="T416" s="24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6" t="s">
        <v>162</v>
      </c>
      <c r="AU416" s="246" t="s">
        <v>85</v>
      </c>
      <c r="AV416" s="13" t="s">
        <v>85</v>
      </c>
      <c r="AW416" s="13" t="s">
        <v>37</v>
      </c>
      <c r="AX416" s="13" t="s">
        <v>76</v>
      </c>
      <c r="AY416" s="246" t="s">
        <v>151</v>
      </c>
    </row>
    <row r="417" s="15" customFormat="1">
      <c r="A417" s="15"/>
      <c r="B417" s="258"/>
      <c r="C417" s="259"/>
      <c r="D417" s="237" t="s">
        <v>162</v>
      </c>
      <c r="E417" s="260" t="s">
        <v>19</v>
      </c>
      <c r="F417" s="261" t="s">
        <v>206</v>
      </c>
      <c r="G417" s="259"/>
      <c r="H417" s="260" t="s">
        <v>19</v>
      </c>
      <c r="I417" s="262"/>
      <c r="J417" s="259"/>
      <c r="K417" s="259"/>
      <c r="L417" s="263"/>
      <c r="M417" s="264"/>
      <c r="N417" s="265"/>
      <c r="O417" s="265"/>
      <c r="P417" s="265"/>
      <c r="Q417" s="265"/>
      <c r="R417" s="265"/>
      <c r="S417" s="265"/>
      <c r="T417" s="266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7" t="s">
        <v>162</v>
      </c>
      <c r="AU417" s="267" t="s">
        <v>85</v>
      </c>
      <c r="AV417" s="15" t="s">
        <v>83</v>
      </c>
      <c r="AW417" s="15" t="s">
        <v>37</v>
      </c>
      <c r="AX417" s="15" t="s">
        <v>76</v>
      </c>
      <c r="AY417" s="267" t="s">
        <v>151</v>
      </c>
    </row>
    <row r="418" s="13" customFormat="1">
      <c r="A418" s="13"/>
      <c r="B418" s="235"/>
      <c r="C418" s="236"/>
      <c r="D418" s="237" t="s">
        <v>162</v>
      </c>
      <c r="E418" s="238" t="s">
        <v>19</v>
      </c>
      <c r="F418" s="239" t="s">
        <v>1368</v>
      </c>
      <c r="G418" s="236"/>
      <c r="H418" s="240">
        <v>0.59999999999999998</v>
      </c>
      <c r="I418" s="241"/>
      <c r="J418" s="236"/>
      <c r="K418" s="236"/>
      <c r="L418" s="242"/>
      <c r="M418" s="243"/>
      <c r="N418" s="244"/>
      <c r="O418" s="244"/>
      <c r="P418" s="244"/>
      <c r="Q418" s="244"/>
      <c r="R418" s="244"/>
      <c r="S418" s="244"/>
      <c r="T418" s="24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6" t="s">
        <v>162</v>
      </c>
      <c r="AU418" s="246" t="s">
        <v>85</v>
      </c>
      <c r="AV418" s="13" t="s">
        <v>85</v>
      </c>
      <c r="AW418" s="13" t="s">
        <v>37</v>
      </c>
      <c r="AX418" s="13" t="s">
        <v>76</v>
      </c>
      <c r="AY418" s="246" t="s">
        <v>151</v>
      </c>
    </row>
    <row r="419" s="15" customFormat="1">
      <c r="A419" s="15"/>
      <c r="B419" s="258"/>
      <c r="C419" s="259"/>
      <c r="D419" s="237" t="s">
        <v>162</v>
      </c>
      <c r="E419" s="260" t="s">
        <v>19</v>
      </c>
      <c r="F419" s="261" t="s">
        <v>1142</v>
      </c>
      <c r="G419" s="259"/>
      <c r="H419" s="260" t="s">
        <v>19</v>
      </c>
      <c r="I419" s="262"/>
      <c r="J419" s="259"/>
      <c r="K419" s="259"/>
      <c r="L419" s="263"/>
      <c r="M419" s="264"/>
      <c r="N419" s="265"/>
      <c r="O419" s="265"/>
      <c r="P419" s="265"/>
      <c r="Q419" s="265"/>
      <c r="R419" s="265"/>
      <c r="S419" s="265"/>
      <c r="T419" s="266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7" t="s">
        <v>162</v>
      </c>
      <c r="AU419" s="267" t="s">
        <v>85</v>
      </c>
      <c r="AV419" s="15" t="s">
        <v>83</v>
      </c>
      <c r="AW419" s="15" t="s">
        <v>37</v>
      </c>
      <c r="AX419" s="15" t="s">
        <v>76</v>
      </c>
      <c r="AY419" s="267" t="s">
        <v>151</v>
      </c>
    </row>
    <row r="420" s="13" customFormat="1">
      <c r="A420" s="13"/>
      <c r="B420" s="235"/>
      <c r="C420" s="236"/>
      <c r="D420" s="237" t="s">
        <v>162</v>
      </c>
      <c r="E420" s="238" t="s">
        <v>19</v>
      </c>
      <c r="F420" s="239" t="s">
        <v>1369</v>
      </c>
      <c r="G420" s="236"/>
      <c r="H420" s="240">
        <v>0.29999999999999999</v>
      </c>
      <c r="I420" s="241"/>
      <c r="J420" s="236"/>
      <c r="K420" s="236"/>
      <c r="L420" s="242"/>
      <c r="M420" s="243"/>
      <c r="N420" s="244"/>
      <c r="O420" s="244"/>
      <c r="P420" s="244"/>
      <c r="Q420" s="244"/>
      <c r="R420" s="244"/>
      <c r="S420" s="244"/>
      <c r="T420" s="24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6" t="s">
        <v>162</v>
      </c>
      <c r="AU420" s="246" t="s">
        <v>85</v>
      </c>
      <c r="AV420" s="13" t="s">
        <v>85</v>
      </c>
      <c r="AW420" s="13" t="s">
        <v>37</v>
      </c>
      <c r="AX420" s="13" t="s">
        <v>76</v>
      </c>
      <c r="AY420" s="246" t="s">
        <v>151</v>
      </c>
    </row>
    <row r="421" s="13" customFormat="1">
      <c r="A421" s="13"/>
      <c r="B421" s="235"/>
      <c r="C421" s="236"/>
      <c r="D421" s="237" t="s">
        <v>162</v>
      </c>
      <c r="E421" s="238" t="s">
        <v>19</v>
      </c>
      <c r="F421" s="239" t="s">
        <v>1308</v>
      </c>
      <c r="G421" s="236"/>
      <c r="H421" s="240">
        <v>2</v>
      </c>
      <c r="I421" s="241"/>
      <c r="J421" s="236"/>
      <c r="K421" s="236"/>
      <c r="L421" s="242"/>
      <c r="M421" s="243"/>
      <c r="N421" s="244"/>
      <c r="O421" s="244"/>
      <c r="P421" s="244"/>
      <c r="Q421" s="244"/>
      <c r="R421" s="244"/>
      <c r="S421" s="244"/>
      <c r="T421" s="24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6" t="s">
        <v>162</v>
      </c>
      <c r="AU421" s="246" t="s">
        <v>85</v>
      </c>
      <c r="AV421" s="13" t="s">
        <v>85</v>
      </c>
      <c r="AW421" s="13" t="s">
        <v>37</v>
      </c>
      <c r="AX421" s="13" t="s">
        <v>76</v>
      </c>
      <c r="AY421" s="246" t="s">
        <v>151</v>
      </c>
    </row>
    <row r="422" s="13" customFormat="1">
      <c r="A422" s="13"/>
      <c r="B422" s="235"/>
      <c r="C422" s="236"/>
      <c r="D422" s="237" t="s">
        <v>162</v>
      </c>
      <c r="E422" s="238" t="s">
        <v>19</v>
      </c>
      <c r="F422" s="239" t="s">
        <v>1309</v>
      </c>
      <c r="G422" s="236"/>
      <c r="H422" s="240">
        <v>10</v>
      </c>
      <c r="I422" s="241"/>
      <c r="J422" s="236"/>
      <c r="K422" s="236"/>
      <c r="L422" s="242"/>
      <c r="M422" s="243"/>
      <c r="N422" s="244"/>
      <c r="O422" s="244"/>
      <c r="P422" s="244"/>
      <c r="Q422" s="244"/>
      <c r="R422" s="244"/>
      <c r="S422" s="244"/>
      <c r="T422" s="24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6" t="s">
        <v>162</v>
      </c>
      <c r="AU422" s="246" t="s">
        <v>85</v>
      </c>
      <c r="AV422" s="13" t="s">
        <v>85</v>
      </c>
      <c r="AW422" s="13" t="s">
        <v>37</v>
      </c>
      <c r="AX422" s="13" t="s">
        <v>76</v>
      </c>
      <c r="AY422" s="246" t="s">
        <v>151</v>
      </c>
    </row>
    <row r="423" s="15" customFormat="1">
      <c r="A423" s="15"/>
      <c r="B423" s="258"/>
      <c r="C423" s="259"/>
      <c r="D423" s="237" t="s">
        <v>162</v>
      </c>
      <c r="E423" s="260" t="s">
        <v>19</v>
      </c>
      <c r="F423" s="261" t="s">
        <v>1154</v>
      </c>
      <c r="G423" s="259"/>
      <c r="H423" s="260" t="s">
        <v>19</v>
      </c>
      <c r="I423" s="262"/>
      <c r="J423" s="259"/>
      <c r="K423" s="259"/>
      <c r="L423" s="263"/>
      <c r="M423" s="264"/>
      <c r="N423" s="265"/>
      <c r="O423" s="265"/>
      <c r="P423" s="265"/>
      <c r="Q423" s="265"/>
      <c r="R423" s="265"/>
      <c r="S423" s="265"/>
      <c r="T423" s="266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7" t="s">
        <v>162</v>
      </c>
      <c r="AU423" s="267" t="s">
        <v>85</v>
      </c>
      <c r="AV423" s="15" t="s">
        <v>83</v>
      </c>
      <c r="AW423" s="15" t="s">
        <v>37</v>
      </c>
      <c r="AX423" s="15" t="s">
        <v>76</v>
      </c>
      <c r="AY423" s="267" t="s">
        <v>151</v>
      </c>
    </row>
    <row r="424" s="13" customFormat="1">
      <c r="A424" s="13"/>
      <c r="B424" s="235"/>
      <c r="C424" s="236"/>
      <c r="D424" s="237" t="s">
        <v>162</v>
      </c>
      <c r="E424" s="238" t="s">
        <v>19</v>
      </c>
      <c r="F424" s="239" t="s">
        <v>1370</v>
      </c>
      <c r="G424" s="236"/>
      <c r="H424" s="240">
        <v>18</v>
      </c>
      <c r="I424" s="241"/>
      <c r="J424" s="236"/>
      <c r="K424" s="236"/>
      <c r="L424" s="242"/>
      <c r="M424" s="243"/>
      <c r="N424" s="244"/>
      <c r="O424" s="244"/>
      <c r="P424" s="244"/>
      <c r="Q424" s="244"/>
      <c r="R424" s="244"/>
      <c r="S424" s="244"/>
      <c r="T424" s="24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6" t="s">
        <v>162</v>
      </c>
      <c r="AU424" s="246" t="s">
        <v>85</v>
      </c>
      <c r="AV424" s="13" t="s">
        <v>85</v>
      </c>
      <c r="AW424" s="13" t="s">
        <v>37</v>
      </c>
      <c r="AX424" s="13" t="s">
        <v>76</v>
      </c>
      <c r="AY424" s="246" t="s">
        <v>151</v>
      </c>
    </row>
    <row r="425" s="14" customFormat="1">
      <c r="A425" s="14"/>
      <c r="B425" s="247"/>
      <c r="C425" s="248"/>
      <c r="D425" s="237" t="s">
        <v>162</v>
      </c>
      <c r="E425" s="249" t="s">
        <v>19</v>
      </c>
      <c r="F425" s="250" t="s">
        <v>176</v>
      </c>
      <c r="G425" s="248"/>
      <c r="H425" s="251">
        <v>365.87500000000006</v>
      </c>
      <c r="I425" s="252"/>
      <c r="J425" s="248"/>
      <c r="K425" s="248"/>
      <c r="L425" s="253"/>
      <c r="M425" s="254"/>
      <c r="N425" s="255"/>
      <c r="O425" s="255"/>
      <c r="P425" s="255"/>
      <c r="Q425" s="255"/>
      <c r="R425" s="255"/>
      <c r="S425" s="255"/>
      <c r="T425" s="25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7" t="s">
        <v>162</v>
      </c>
      <c r="AU425" s="257" t="s">
        <v>85</v>
      </c>
      <c r="AV425" s="14" t="s">
        <v>158</v>
      </c>
      <c r="AW425" s="14" t="s">
        <v>37</v>
      </c>
      <c r="AX425" s="14" t="s">
        <v>83</v>
      </c>
      <c r="AY425" s="257" t="s">
        <v>151</v>
      </c>
    </row>
    <row r="426" s="2" customFormat="1" ht="37.8" customHeight="1">
      <c r="A426" s="41"/>
      <c r="B426" s="42"/>
      <c r="C426" s="217" t="s">
        <v>543</v>
      </c>
      <c r="D426" s="217" t="s">
        <v>153</v>
      </c>
      <c r="E426" s="218" t="s">
        <v>1375</v>
      </c>
      <c r="F426" s="219" t="s">
        <v>1376</v>
      </c>
      <c r="G426" s="220" t="s">
        <v>156</v>
      </c>
      <c r="H426" s="221">
        <v>20</v>
      </c>
      <c r="I426" s="222"/>
      <c r="J426" s="223">
        <f>ROUND(I426*H426,2)</f>
        <v>0</v>
      </c>
      <c r="K426" s="219" t="s">
        <v>157</v>
      </c>
      <c r="L426" s="47"/>
      <c r="M426" s="224" t="s">
        <v>19</v>
      </c>
      <c r="N426" s="225" t="s">
        <v>47</v>
      </c>
      <c r="O426" s="87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8" t="s">
        <v>158</v>
      </c>
      <c r="AT426" s="228" t="s">
        <v>153</v>
      </c>
      <c r="AU426" s="228" t="s">
        <v>85</v>
      </c>
      <c r="AY426" s="20" t="s">
        <v>151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20" t="s">
        <v>83</v>
      </c>
      <c r="BK426" s="229">
        <f>ROUND(I426*H426,2)</f>
        <v>0</v>
      </c>
      <c r="BL426" s="20" t="s">
        <v>158</v>
      </c>
      <c r="BM426" s="228" t="s">
        <v>1377</v>
      </c>
    </row>
    <row r="427" s="2" customFormat="1">
      <c r="A427" s="41"/>
      <c r="B427" s="42"/>
      <c r="C427" s="43"/>
      <c r="D427" s="230" t="s">
        <v>160</v>
      </c>
      <c r="E427" s="43"/>
      <c r="F427" s="231" t="s">
        <v>1378</v>
      </c>
      <c r="G427" s="43"/>
      <c r="H427" s="43"/>
      <c r="I427" s="232"/>
      <c r="J427" s="43"/>
      <c r="K427" s="43"/>
      <c r="L427" s="47"/>
      <c r="M427" s="233"/>
      <c r="N427" s="234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160</v>
      </c>
      <c r="AU427" s="20" t="s">
        <v>85</v>
      </c>
    </row>
    <row r="428" s="13" customFormat="1">
      <c r="A428" s="13"/>
      <c r="B428" s="235"/>
      <c r="C428" s="236"/>
      <c r="D428" s="237" t="s">
        <v>162</v>
      </c>
      <c r="E428" s="238" t="s">
        <v>19</v>
      </c>
      <c r="F428" s="239" t="s">
        <v>1379</v>
      </c>
      <c r="G428" s="236"/>
      <c r="H428" s="240">
        <v>20</v>
      </c>
      <c r="I428" s="241"/>
      <c r="J428" s="236"/>
      <c r="K428" s="236"/>
      <c r="L428" s="242"/>
      <c r="M428" s="243"/>
      <c r="N428" s="244"/>
      <c r="O428" s="244"/>
      <c r="P428" s="244"/>
      <c r="Q428" s="244"/>
      <c r="R428" s="244"/>
      <c r="S428" s="244"/>
      <c r="T428" s="24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6" t="s">
        <v>162</v>
      </c>
      <c r="AU428" s="246" t="s">
        <v>85</v>
      </c>
      <c r="AV428" s="13" t="s">
        <v>85</v>
      </c>
      <c r="AW428" s="13" t="s">
        <v>37</v>
      </c>
      <c r="AX428" s="13" t="s">
        <v>83</v>
      </c>
      <c r="AY428" s="246" t="s">
        <v>151</v>
      </c>
    </row>
    <row r="429" s="2" customFormat="1" ht="37.8" customHeight="1">
      <c r="A429" s="41"/>
      <c r="B429" s="42"/>
      <c r="C429" s="217" t="s">
        <v>549</v>
      </c>
      <c r="D429" s="217" t="s">
        <v>153</v>
      </c>
      <c r="E429" s="218" t="s">
        <v>1380</v>
      </c>
      <c r="F429" s="219" t="s">
        <v>1381</v>
      </c>
      <c r="G429" s="220" t="s">
        <v>156</v>
      </c>
      <c r="H429" s="221">
        <v>159</v>
      </c>
      <c r="I429" s="222"/>
      <c r="J429" s="223">
        <f>ROUND(I429*H429,2)</f>
        <v>0</v>
      </c>
      <c r="K429" s="219" t="s">
        <v>157</v>
      </c>
      <c r="L429" s="47"/>
      <c r="M429" s="224" t="s">
        <v>19</v>
      </c>
      <c r="N429" s="225" t="s">
        <v>47</v>
      </c>
      <c r="O429" s="87"/>
      <c r="P429" s="226">
        <f>O429*H429</f>
        <v>0</v>
      </c>
      <c r="Q429" s="226">
        <v>0</v>
      </c>
      <c r="R429" s="226">
        <f>Q429*H429</f>
        <v>0</v>
      </c>
      <c r="S429" s="226">
        <v>0</v>
      </c>
      <c r="T429" s="227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8" t="s">
        <v>158</v>
      </c>
      <c r="AT429" s="228" t="s">
        <v>153</v>
      </c>
      <c r="AU429" s="228" t="s">
        <v>85</v>
      </c>
      <c r="AY429" s="20" t="s">
        <v>151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20" t="s">
        <v>83</v>
      </c>
      <c r="BK429" s="229">
        <f>ROUND(I429*H429,2)</f>
        <v>0</v>
      </c>
      <c r="BL429" s="20" t="s">
        <v>158</v>
      </c>
      <c r="BM429" s="228" t="s">
        <v>1382</v>
      </c>
    </row>
    <row r="430" s="2" customFormat="1">
      <c r="A430" s="41"/>
      <c r="B430" s="42"/>
      <c r="C430" s="43"/>
      <c r="D430" s="230" t="s">
        <v>160</v>
      </c>
      <c r="E430" s="43"/>
      <c r="F430" s="231" t="s">
        <v>1383</v>
      </c>
      <c r="G430" s="43"/>
      <c r="H430" s="43"/>
      <c r="I430" s="232"/>
      <c r="J430" s="43"/>
      <c r="K430" s="43"/>
      <c r="L430" s="47"/>
      <c r="M430" s="233"/>
      <c r="N430" s="234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160</v>
      </c>
      <c r="AU430" s="20" t="s">
        <v>85</v>
      </c>
    </row>
    <row r="431" s="13" customFormat="1">
      <c r="A431" s="13"/>
      <c r="B431" s="235"/>
      <c r="C431" s="236"/>
      <c r="D431" s="237" t="s">
        <v>162</v>
      </c>
      <c r="E431" s="238" t="s">
        <v>19</v>
      </c>
      <c r="F431" s="239" t="s">
        <v>1180</v>
      </c>
      <c r="G431" s="236"/>
      <c r="H431" s="240">
        <v>62</v>
      </c>
      <c r="I431" s="241"/>
      <c r="J431" s="236"/>
      <c r="K431" s="236"/>
      <c r="L431" s="242"/>
      <c r="M431" s="243"/>
      <c r="N431" s="244"/>
      <c r="O431" s="244"/>
      <c r="P431" s="244"/>
      <c r="Q431" s="244"/>
      <c r="R431" s="244"/>
      <c r="S431" s="244"/>
      <c r="T431" s="24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6" t="s">
        <v>162</v>
      </c>
      <c r="AU431" s="246" t="s">
        <v>85</v>
      </c>
      <c r="AV431" s="13" t="s">
        <v>85</v>
      </c>
      <c r="AW431" s="13" t="s">
        <v>37</v>
      </c>
      <c r="AX431" s="13" t="s">
        <v>76</v>
      </c>
      <c r="AY431" s="246" t="s">
        <v>151</v>
      </c>
    </row>
    <row r="432" s="13" customFormat="1">
      <c r="A432" s="13"/>
      <c r="B432" s="235"/>
      <c r="C432" s="236"/>
      <c r="D432" s="237" t="s">
        <v>162</v>
      </c>
      <c r="E432" s="238" t="s">
        <v>19</v>
      </c>
      <c r="F432" s="239" t="s">
        <v>1181</v>
      </c>
      <c r="G432" s="236"/>
      <c r="H432" s="240">
        <v>64</v>
      </c>
      <c r="I432" s="241"/>
      <c r="J432" s="236"/>
      <c r="K432" s="236"/>
      <c r="L432" s="242"/>
      <c r="M432" s="243"/>
      <c r="N432" s="244"/>
      <c r="O432" s="244"/>
      <c r="P432" s="244"/>
      <c r="Q432" s="244"/>
      <c r="R432" s="244"/>
      <c r="S432" s="244"/>
      <c r="T432" s="24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6" t="s">
        <v>162</v>
      </c>
      <c r="AU432" s="246" t="s">
        <v>85</v>
      </c>
      <c r="AV432" s="13" t="s">
        <v>85</v>
      </c>
      <c r="AW432" s="13" t="s">
        <v>37</v>
      </c>
      <c r="AX432" s="13" t="s">
        <v>76</v>
      </c>
      <c r="AY432" s="246" t="s">
        <v>151</v>
      </c>
    </row>
    <row r="433" s="15" customFormat="1">
      <c r="A433" s="15"/>
      <c r="B433" s="258"/>
      <c r="C433" s="259"/>
      <c r="D433" s="237" t="s">
        <v>162</v>
      </c>
      <c r="E433" s="260" t="s">
        <v>19</v>
      </c>
      <c r="F433" s="261" t="s">
        <v>206</v>
      </c>
      <c r="G433" s="259"/>
      <c r="H433" s="260" t="s">
        <v>19</v>
      </c>
      <c r="I433" s="262"/>
      <c r="J433" s="259"/>
      <c r="K433" s="259"/>
      <c r="L433" s="263"/>
      <c r="M433" s="264"/>
      <c r="N433" s="265"/>
      <c r="O433" s="265"/>
      <c r="P433" s="265"/>
      <c r="Q433" s="265"/>
      <c r="R433" s="265"/>
      <c r="S433" s="265"/>
      <c r="T433" s="266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7" t="s">
        <v>162</v>
      </c>
      <c r="AU433" s="267" t="s">
        <v>85</v>
      </c>
      <c r="AV433" s="15" t="s">
        <v>83</v>
      </c>
      <c r="AW433" s="15" t="s">
        <v>37</v>
      </c>
      <c r="AX433" s="15" t="s">
        <v>76</v>
      </c>
      <c r="AY433" s="267" t="s">
        <v>151</v>
      </c>
    </row>
    <row r="434" s="15" customFormat="1">
      <c r="A434" s="15"/>
      <c r="B434" s="258"/>
      <c r="C434" s="259"/>
      <c r="D434" s="237" t="s">
        <v>162</v>
      </c>
      <c r="E434" s="260" t="s">
        <v>19</v>
      </c>
      <c r="F434" s="261" t="s">
        <v>1142</v>
      </c>
      <c r="G434" s="259"/>
      <c r="H434" s="260" t="s">
        <v>19</v>
      </c>
      <c r="I434" s="262"/>
      <c r="J434" s="259"/>
      <c r="K434" s="259"/>
      <c r="L434" s="263"/>
      <c r="M434" s="264"/>
      <c r="N434" s="265"/>
      <c r="O434" s="265"/>
      <c r="P434" s="265"/>
      <c r="Q434" s="265"/>
      <c r="R434" s="265"/>
      <c r="S434" s="265"/>
      <c r="T434" s="266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7" t="s">
        <v>162</v>
      </c>
      <c r="AU434" s="267" t="s">
        <v>85</v>
      </c>
      <c r="AV434" s="15" t="s">
        <v>83</v>
      </c>
      <c r="AW434" s="15" t="s">
        <v>37</v>
      </c>
      <c r="AX434" s="15" t="s">
        <v>76</v>
      </c>
      <c r="AY434" s="267" t="s">
        <v>151</v>
      </c>
    </row>
    <row r="435" s="13" customFormat="1">
      <c r="A435" s="13"/>
      <c r="B435" s="235"/>
      <c r="C435" s="236"/>
      <c r="D435" s="237" t="s">
        <v>162</v>
      </c>
      <c r="E435" s="238" t="s">
        <v>19</v>
      </c>
      <c r="F435" s="239" t="s">
        <v>1183</v>
      </c>
      <c r="G435" s="236"/>
      <c r="H435" s="240">
        <v>6</v>
      </c>
      <c r="I435" s="241"/>
      <c r="J435" s="236"/>
      <c r="K435" s="236"/>
      <c r="L435" s="242"/>
      <c r="M435" s="243"/>
      <c r="N435" s="244"/>
      <c r="O435" s="244"/>
      <c r="P435" s="244"/>
      <c r="Q435" s="244"/>
      <c r="R435" s="244"/>
      <c r="S435" s="244"/>
      <c r="T435" s="24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6" t="s">
        <v>162</v>
      </c>
      <c r="AU435" s="246" t="s">
        <v>85</v>
      </c>
      <c r="AV435" s="13" t="s">
        <v>85</v>
      </c>
      <c r="AW435" s="13" t="s">
        <v>37</v>
      </c>
      <c r="AX435" s="13" t="s">
        <v>76</v>
      </c>
      <c r="AY435" s="246" t="s">
        <v>151</v>
      </c>
    </row>
    <row r="436" s="13" customFormat="1">
      <c r="A436" s="13"/>
      <c r="B436" s="235"/>
      <c r="C436" s="236"/>
      <c r="D436" s="237" t="s">
        <v>162</v>
      </c>
      <c r="E436" s="238" t="s">
        <v>19</v>
      </c>
      <c r="F436" s="239" t="s">
        <v>1185</v>
      </c>
      <c r="G436" s="236"/>
      <c r="H436" s="240">
        <v>7</v>
      </c>
      <c r="I436" s="241"/>
      <c r="J436" s="236"/>
      <c r="K436" s="236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162</v>
      </c>
      <c r="AU436" s="246" t="s">
        <v>85</v>
      </c>
      <c r="AV436" s="13" t="s">
        <v>85</v>
      </c>
      <c r="AW436" s="13" t="s">
        <v>37</v>
      </c>
      <c r="AX436" s="13" t="s">
        <v>76</v>
      </c>
      <c r="AY436" s="246" t="s">
        <v>151</v>
      </c>
    </row>
    <row r="437" s="13" customFormat="1">
      <c r="A437" s="13"/>
      <c r="B437" s="235"/>
      <c r="C437" s="236"/>
      <c r="D437" s="237" t="s">
        <v>162</v>
      </c>
      <c r="E437" s="238" t="s">
        <v>19</v>
      </c>
      <c r="F437" s="239" t="s">
        <v>1384</v>
      </c>
      <c r="G437" s="236"/>
      <c r="H437" s="240">
        <v>20</v>
      </c>
      <c r="I437" s="241"/>
      <c r="J437" s="236"/>
      <c r="K437" s="236"/>
      <c r="L437" s="242"/>
      <c r="M437" s="243"/>
      <c r="N437" s="244"/>
      <c r="O437" s="244"/>
      <c r="P437" s="244"/>
      <c r="Q437" s="244"/>
      <c r="R437" s="244"/>
      <c r="S437" s="244"/>
      <c r="T437" s="24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6" t="s">
        <v>162</v>
      </c>
      <c r="AU437" s="246" t="s">
        <v>85</v>
      </c>
      <c r="AV437" s="13" t="s">
        <v>85</v>
      </c>
      <c r="AW437" s="13" t="s">
        <v>37</v>
      </c>
      <c r="AX437" s="13" t="s">
        <v>76</v>
      </c>
      <c r="AY437" s="246" t="s">
        <v>151</v>
      </c>
    </row>
    <row r="438" s="15" customFormat="1">
      <c r="A438" s="15"/>
      <c r="B438" s="258"/>
      <c r="C438" s="259"/>
      <c r="D438" s="237" t="s">
        <v>162</v>
      </c>
      <c r="E438" s="260" t="s">
        <v>19</v>
      </c>
      <c r="F438" s="261" t="s">
        <v>1154</v>
      </c>
      <c r="G438" s="259"/>
      <c r="H438" s="260" t="s">
        <v>19</v>
      </c>
      <c r="I438" s="262"/>
      <c r="J438" s="259"/>
      <c r="K438" s="259"/>
      <c r="L438" s="263"/>
      <c r="M438" s="264"/>
      <c r="N438" s="265"/>
      <c r="O438" s="265"/>
      <c r="P438" s="265"/>
      <c r="Q438" s="265"/>
      <c r="R438" s="265"/>
      <c r="S438" s="265"/>
      <c r="T438" s="266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7" t="s">
        <v>162</v>
      </c>
      <c r="AU438" s="267" t="s">
        <v>85</v>
      </c>
      <c r="AV438" s="15" t="s">
        <v>83</v>
      </c>
      <c r="AW438" s="15" t="s">
        <v>37</v>
      </c>
      <c r="AX438" s="15" t="s">
        <v>76</v>
      </c>
      <c r="AY438" s="267" t="s">
        <v>151</v>
      </c>
    </row>
    <row r="439" s="14" customFormat="1">
      <c r="A439" s="14"/>
      <c r="B439" s="247"/>
      <c r="C439" s="248"/>
      <c r="D439" s="237" t="s">
        <v>162</v>
      </c>
      <c r="E439" s="249" t="s">
        <v>19</v>
      </c>
      <c r="F439" s="250" t="s">
        <v>176</v>
      </c>
      <c r="G439" s="248"/>
      <c r="H439" s="251">
        <v>159</v>
      </c>
      <c r="I439" s="252"/>
      <c r="J439" s="248"/>
      <c r="K439" s="248"/>
      <c r="L439" s="253"/>
      <c r="M439" s="254"/>
      <c r="N439" s="255"/>
      <c r="O439" s="255"/>
      <c r="P439" s="255"/>
      <c r="Q439" s="255"/>
      <c r="R439" s="255"/>
      <c r="S439" s="255"/>
      <c r="T439" s="25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7" t="s">
        <v>162</v>
      </c>
      <c r="AU439" s="257" t="s">
        <v>85</v>
      </c>
      <c r="AV439" s="14" t="s">
        <v>158</v>
      </c>
      <c r="AW439" s="14" t="s">
        <v>37</v>
      </c>
      <c r="AX439" s="14" t="s">
        <v>83</v>
      </c>
      <c r="AY439" s="257" t="s">
        <v>151</v>
      </c>
    </row>
    <row r="440" s="2" customFormat="1" ht="33" customHeight="1">
      <c r="A440" s="41"/>
      <c r="B440" s="42"/>
      <c r="C440" s="217" t="s">
        <v>554</v>
      </c>
      <c r="D440" s="217" t="s">
        <v>153</v>
      </c>
      <c r="E440" s="218" t="s">
        <v>1385</v>
      </c>
      <c r="F440" s="219" t="s">
        <v>1386</v>
      </c>
      <c r="G440" s="220" t="s">
        <v>193</v>
      </c>
      <c r="H440" s="221">
        <v>20.07</v>
      </c>
      <c r="I440" s="222"/>
      <c r="J440" s="223">
        <f>ROUND(I440*H440,2)</f>
        <v>0</v>
      </c>
      <c r="K440" s="219" t="s">
        <v>157</v>
      </c>
      <c r="L440" s="47"/>
      <c r="M440" s="224" t="s">
        <v>19</v>
      </c>
      <c r="N440" s="225" t="s">
        <v>47</v>
      </c>
      <c r="O440" s="87"/>
      <c r="P440" s="226">
        <f>O440*H440</f>
        <v>0</v>
      </c>
      <c r="Q440" s="226">
        <v>0</v>
      </c>
      <c r="R440" s="226">
        <f>Q440*H440</f>
        <v>0</v>
      </c>
      <c r="S440" s="226">
        <v>0</v>
      </c>
      <c r="T440" s="227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8" t="s">
        <v>158</v>
      </c>
      <c r="AT440" s="228" t="s">
        <v>153</v>
      </c>
      <c r="AU440" s="228" t="s">
        <v>85</v>
      </c>
      <c r="AY440" s="20" t="s">
        <v>151</v>
      </c>
      <c r="BE440" s="229">
        <f>IF(N440="základní",J440,0)</f>
        <v>0</v>
      </c>
      <c r="BF440" s="229">
        <f>IF(N440="snížená",J440,0)</f>
        <v>0</v>
      </c>
      <c r="BG440" s="229">
        <f>IF(N440="zákl. přenesená",J440,0)</f>
        <v>0</v>
      </c>
      <c r="BH440" s="229">
        <f>IF(N440="sníž. přenesená",J440,0)</f>
        <v>0</v>
      </c>
      <c r="BI440" s="229">
        <f>IF(N440="nulová",J440,0)</f>
        <v>0</v>
      </c>
      <c r="BJ440" s="20" t="s">
        <v>83</v>
      </c>
      <c r="BK440" s="229">
        <f>ROUND(I440*H440,2)</f>
        <v>0</v>
      </c>
      <c r="BL440" s="20" t="s">
        <v>158</v>
      </c>
      <c r="BM440" s="228" t="s">
        <v>1387</v>
      </c>
    </row>
    <row r="441" s="2" customFormat="1">
      <c r="A441" s="41"/>
      <c r="B441" s="42"/>
      <c r="C441" s="43"/>
      <c r="D441" s="230" t="s">
        <v>160</v>
      </c>
      <c r="E441" s="43"/>
      <c r="F441" s="231" t="s">
        <v>1388</v>
      </c>
      <c r="G441" s="43"/>
      <c r="H441" s="43"/>
      <c r="I441" s="232"/>
      <c r="J441" s="43"/>
      <c r="K441" s="43"/>
      <c r="L441" s="47"/>
      <c r="M441" s="233"/>
      <c r="N441" s="234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160</v>
      </c>
      <c r="AU441" s="20" t="s">
        <v>85</v>
      </c>
    </row>
    <row r="442" s="13" customFormat="1">
      <c r="A442" s="13"/>
      <c r="B442" s="235"/>
      <c r="C442" s="236"/>
      <c r="D442" s="237" t="s">
        <v>162</v>
      </c>
      <c r="E442" s="238" t="s">
        <v>19</v>
      </c>
      <c r="F442" s="239" t="s">
        <v>1389</v>
      </c>
      <c r="G442" s="236"/>
      <c r="H442" s="240">
        <v>20.07</v>
      </c>
      <c r="I442" s="241"/>
      <c r="J442" s="236"/>
      <c r="K442" s="236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162</v>
      </c>
      <c r="AU442" s="246" t="s">
        <v>85</v>
      </c>
      <c r="AV442" s="13" t="s">
        <v>85</v>
      </c>
      <c r="AW442" s="13" t="s">
        <v>37</v>
      </c>
      <c r="AX442" s="13" t="s">
        <v>83</v>
      </c>
      <c r="AY442" s="246" t="s">
        <v>151</v>
      </c>
    </row>
    <row r="443" s="12" customFormat="1" ht="22.8" customHeight="1">
      <c r="A443" s="12"/>
      <c r="B443" s="201"/>
      <c r="C443" s="202"/>
      <c r="D443" s="203" t="s">
        <v>75</v>
      </c>
      <c r="E443" s="215" t="s">
        <v>1390</v>
      </c>
      <c r="F443" s="215" t="s">
        <v>1391</v>
      </c>
      <c r="G443" s="202"/>
      <c r="H443" s="202"/>
      <c r="I443" s="205"/>
      <c r="J443" s="216">
        <f>BK443</f>
        <v>0</v>
      </c>
      <c r="K443" s="202"/>
      <c r="L443" s="207"/>
      <c r="M443" s="208"/>
      <c r="N443" s="209"/>
      <c r="O443" s="209"/>
      <c r="P443" s="210">
        <f>SUM(P444:P471)</f>
        <v>0</v>
      </c>
      <c r="Q443" s="209"/>
      <c r="R443" s="210">
        <f>SUM(R444:R471)</f>
        <v>0</v>
      </c>
      <c r="S443" s="209"/>
      <c r="T443" s="211">
        <f>SUM(T444:T471)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2" t="s">
        <v>83</v>
      </c>
      <c r="AT443" s="213" t="s">
        <v>75</v>
      </c>
      <c r="AU443" s="213" t="s">
        <v>83</v>
      </c>
      <c r="AY443" s="212" t="s">
        <v>151</v>
      </c>
      <c r="BK443" s="214">
        <f>SUM(BK444:BK471)</f>
        <v>0</v>
      </c>
    </row>
    <row r="444" s="2" customFormat="1" ht="24.15" customHeight="1">
      <c r="A444" s="41"/>
      <c r="B444" s="42"/>
      <c r="C444" s="217" t="s">
        <v>558</v>
      </c>
      <c r="D444" s="217" t="s">
        <v>153</v>
      </c>
      <c r="E444" s="218" t="s">
        <v>1392</v>
      </c>
      <c r="F444" s="219" t="s">
        <v>1393</v>
      </c>
      <c r="G444" s="220" t="s">
        <v>364</v>
      </c>
      <c r="H444" s="221">
        <v>193.98500000000001</v>
      </c>
      <c r="I444" s="222"/>
      <c r="J444" s="223">
        <f>ROUND(I444*H444,2)</f>
        <v>0</v>
      </c>
      <c r="K444" s="219" t="s">
        <v>157</v>
      </c>
      <c r="L444" s="47"/>
      <c r="M444" s="224" t="s">
        <v>19</v>
      </c>
      <c r="N444" s="225" t="s">
        <v>47</v>
      </c>
      <c r="O444" s="87"/>
      <c r="P444" s="226">
        <f>O444*H444</f>
        <v>0</v>
      </c>
      <c r="Q444" s="226">
        <v>0</v>
      </c>
      <c r="R444" s="226">
        <f>Q444*H444</f>
        <v>0</v>
      </c>
      <c r="S444" s="226">
        <v>0</v>
      </c>
      <c r="T444" s="227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8" t="s">
        <v>158</v>
      </c>
      <c r="AT444" s="228" t="s">
        <v>153</v>
      </c>
      <c r="AU444" s="228" t="s">
        <v>85</v>
      </c>
      <c r="AY444" s="20" t="s">
        <v>151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20" t="s">
        <v>83</v>
      </c>
      <c r="BK444" s="229">
        <f>ROUND(I444*H444,2)</f>
        <v>0</v>
      </c>
      <c r="BL444" s="20" t="s">
        <v>158</v>
      </c>
      <c r="BM444" s="228" t="s">
        <v>1394</v>
      </c>
    </row>
    <row r="445" s="2" customFormat="1">
      <c r="A445" s="41"/>
      <c r="B445" s="42"/>
      <c r="C445" s="43"/>
      <c r="D445" s="230" t="s">
        <v>160</v>
      </c>
      <c r="E445" s="43"/>
      <c r="F445" s="231" t="s">
        <v>1395</v>
      </c>
      <c r="G445" s="43"/>
      <c r="H445" s="43"/>
      <c r="I445" s="232"/>
      <c r="J445" s="43"/>
      <c r="K445" s="43"/>
      <c r="L445" s="47"/>
      <c r="M445" s="233"/>
      <c r="N445" s="234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160</v>
      </c>
      <c r="AU445" s="20" t="s">
        <v>85</v>
      </c>
    </row>
    <row r="446" s="13" customFormat="1">
      <c r="A446" s="13"/>
      <c r="B446" s="235"/>
      <c r="C446" s="236"/>
      <c r="D446" s="237" t="s">
        <v>162</v>
      </c>
      <c r="E446" s="238" t="s">
        <v>19</v>
      </c>
      <c r="F446" s="239" t="s">
        <v>1396</v>
      </c>
      <c r="G446" s="236"/>
      <c r="H446" s="240">
        <v>193.98500000000001</v>
      </c>
      <c r="I446" s="241"/>
      <c r="J446" s="236"/>
      <c r="K446" s="236"/>
      <c r="L446" s="242"/>
      <c r="M446" s="243"/>
      <c r="N446" s="244"/>
      <c r="O446" s="244"/>
      <c r="P446" s="244"/>
      <c r="Q446" s="244"/>
      <c r="R446" s="244"/>
      <c r="S446" s="244"/>
      <c r="T446" s="24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6" t="s">
        <v>162</v>
      </c>
      <c r="AU446" s="246" t="s">
        <v>85</v>
      </c>
      <c r="AV446" s="13" t="s">
        <v>85</v>
      </c>
      <c r="AW446" s="13" t="s">
        <v>37</v>
      </c>
      <c r="AX446" s="13" t="s">
        <v>83</v>
      </c>
      <c r="AY446" s="246" t="s">
        <v>151</v>
      </c>
    </row>
    <row r="447" s="2" customFormat="1" ht="24.15" customHeight="1">
      <c r="A447" s="41"/>
      <c r="B447" s="42"/>
      <c r="C447" s="217" t="s">
        <v>562</v>
      </c>
      <c r="D447" s="217" t="s">
        <v>153</v>
      </c>
      <c r="E447" s="218" t="s">
        <v>1397</v>
      </c>
      <c r="F447" s="219" t="s">
        <v>1398</v>
      </c>
      <c r="G447" s="220" t="s">
        <v>364</v>
      </c>
      <c r="H447" s="221">
        <v>1163.9100000000001</v>
      </c>
      <c r="I447" s="222"/>
      <c r="J447" s="223">
        <f>ROUND(I447*H447,2)</f>
        <v>0</v>
      </c>
      <c r="K447" s="219" t="s">
        <v>157</v>
      </c>
      <c r="L447" s="47"/>
      <c r="M447" s="224" t="s">
        <v>19</v>
      </c>
      <c r="N447" s="225" t="s">
        <v>47</v>
      </c>
      <c r="O447" s="87"/>
      <c r="P447" s="226">
        <f>O447*H447</f>
        <v>0</v>
      </c>
      <c r="Q447" s="226">
        <v>0</v>
      </c>
      <c r="R447" s="226">
        <f>Q447*H447</f>
        <v>0</v>
      </c>
      <c r="S447" s="226">
        <v>0</v>
      </c>
      <c r="T447" s="227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8" t="s">
        <v>158</v>
      </c>
      <c r="AT447" s="228" t="s">
        <v>153</v>
      </c>
      <c r="AU447" s="228" t="s">
        <v>85</v>
      </c>
      <c r="AY447" s="20" t="s">
        <v>151</v>
      </c>
      <c r="BE447" s="229">
        <f>IF(N447="základní",J447,0)</f>
        <v>0</v>
      </c>
      <c r="BF447" s="229">
        <f>IF(N447="snížená",J447,0)</f>
        <v>0</v>
      </c>
      <c r="BG447" s="229">
        <f>IF(N447="zákl. přenesená",J447,0)</f>
        <v>0</v>
      </c>
      <c r="BH447" s="229">
        <f>IF(N447="sníž. přenesená",J447,0)</f>
        <v>0</v>
      </c>
      <c r="BI447" s="229">
        <f>IF(N447="nulová",J447,0)</f>
        <v>0</v>
      </c>
      <c r="BJ447" s="20" t="s">
        <v>83</v>
      </c>
      <c r="BK447" s="229">
        <f>ROUND(I447*H447,2)</f>
        <v>0</v>
      </c>
      <c r="BL447" s="20" t="s">
        <v>158</v>
      </c>
      <c r="BM447" s="228" t="s">
        <v>1399</v>
      </c>
    </row>
    <row r="448" s="2" customFormat="1">
      <c r="A448" s="41"/>
      <c r="B448" s="42"/>
      <c r="C448" s="43"/>
      <c r="D448" s="230" t="s">
        <v>160</v>
      </c>
      <c r="E448" s="43"/>
      <c r="F448" s="231" t="s">
        <v>1400</v>
      </c>
      <c r="G448" s="43"/>
      <c r="H448" s="43"/>
      <c r="I448" s="232"/>
      <c r="J448" s="43"/>
      <c r="K448" s="43"/>
      <c r="L448" s="47"/>
      <c r="M448" s="233"/>
      <c r="N448" s="234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160</v>
      </c>
      <c r="AU448" s="20" t="s">
        <v>85</v>
      </c>
    </row>
    <row r="449" s="13" customFormat="1">
      <c r="A449" s="13"/>
      <c r="B449" s="235"/>
      <c r="C449" s="236"/>
      <c r="D449" s="237" t="s">
        <v>162</v>
      </c>
      <c r="E449" s="238" t="s">
        <v>19</v>
      </c>
      <c r="F449" s="239" t="s">
        <v>1401</v>
      </c>
      <c r="G449" s="236"/>
      <c r="H449" s="240">
        <v>1163.9100000000001</v>
      </c>
      <c r="I449" s="241"/>
      <c r="J449" s="236"/>
      <c r="K449" s="236"/>
      <c r="L449" s="242"/>
      <c r="M449" s="243"/>
      <c r="N449" s="244"/>
      <c r="O449" s="244"/>
      <c r="P449" s="244"/>
      <c r="Q449" s="244"/>
      <c r="R449" s="244"/>
      <c r="S449" s="244"/>
      <c r="T449" s="24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6" t="s">
        <v>162</v>
      </c>
      <c r="AU449" s="246" t="s">
        <v>85</v>
      </c>
      <c r="AV449" s="13" t="s">
        <v>85</v>
      </c>
      <c r="AW449" s="13" t="s">
        <v>37</v>
      </c>
      <c r="AX449" s="13" t="s">
        <v>83</v>
      </c>
      <c r="AY449" s="246" t="s">
        <v>151</v>
      </c>
    </row>
    <row r="450" s="2" customFormat="1" ht="24.15" customHeight="1">
      <c r="A450" s="41"/>
      <c r="B450" s="42"/>
      <c r="C450" s="217" t="s">
        <v>567</v>
      </c>
      <c r="D450" s="217" t="s">
        <v>153</v>
      </c>
      <c r="E450" s="218" t="s">
        <v>1402</v>
      </c>
      <c r="F450" s="219" t="s">
        <v>1403</v>
      </c>
      <c r="G450" s="220" t="s">
        <v>364</v>
      </c>
      <c r="H450" s="221">
        <v>30.751999999999999</v>
      </c>
      <c r="I450" s="222"/>
      <c r="J450" s="223">
        <f>ROUND(I450*H450,2)</f>
        <v>0</v>
      </c>
      <c r="K450" s="219" t="s">
        <v>157</v>
      </c>
      <c r="L450" s="47"/>
      <c r="M450" s="224" t="s">
        <v>19</v>
      </c>
      <c r="N450" s="225" t="s">
        <v>47</v>
      </c>
      <c r="O450" s="87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8" t="s">
        <v>158</v>
      </c>
      <c r="AT450" s="228" t="s">
        <v>153</v>
      </c>
      <c r="AU450" s="228" t="s">
        <v>85</v>
      </c>
      <c r="AY450" s="20" t="s">
        <v>151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20" t="s">
        <v>83</v>
      </c>
      <c r="BK450" s="229">
        <f>ROUND(I450*H450,2)</f>
        <v>0</v>
      </c>
      <c r="BL450" s="20" t="s">
        <v>158</v>
      </c>
      <c r="BM450" s="228" t="s">
        <v>1404</v>
      </c>
    </row>
    <row r="451" s="2" customFormat="1">
      <c r="A451" s="41"/>
      <c r="B451" s="42"/>
      <c r="C451" s="43"/>
      <c r="D451" s="230" t="s">
        <v>160</v>
      </c>
      <c r="E451" s="43"/>
      <c r="F451" s="231" t="s">
        <v>1405</v>
      </c>
      <c r="G451" s="43"/>
      <c r="H451" s="43"/>
      <c r="I451" s="232"/>
      <c r="J451" s="43"/>
      <c r="K451" s="43"/>
      <c r="L451" s="47"/>
      <c r="M451" s="233"/>
      <c r="N451" s="23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160</v>
      </c>
      <c r="AU451" s="20" t="s">
        <v>85</v>
      </c>
    </row>
    <row r="452" s="13" customFormat="1">
      <c r="A452" s="13"/>
      <c r="B452" s="235"/>
      <c r="C452" s="236"/>
      <c r="D452" s="237" t="s">
        <v>162</v>
      </c>
      <c r="E452" s="238" t="s">
        <v>19</v>
      </c>
      <c r="F452" s="239" t="s">
        <v>1406</v>
      </c>
      <c r="G452" s="236"/>
      <c r="H452" s="240">
        <v>30.751999999999999</v>
      </c>
      <c r="I452" s="241"/>
      <c r="J452" s="236"/>
      <c r="K452" s="236"/>
      <c r="L452" s="242"/>
      <c r="M452" s="243"/>
      <c r="N452" s="244"/>
      <c r="O452" s="244"/>
      <c r="P452" s="244"/>
      <c r="Q452" s="244"/>
      <c r="R452" s="244"/>
      <c r="S452" s="244"/>
      <c r="T452" s="24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6" t="s">
        <v>162</v>
      </c>
      <c r="AU452" s="246" t="s">
        <v>85</v>
      </c>
      <c r="AV452" s="13" t="s">
        <v>85</v>
      </c>
      <c r="AW452" s="13" t="s">
        <v>37</v>
      </c>
      <c r="AX452" s="13" t="s">
        <v>83</v>
      </c>
      <c r="AY452" s="246" t="s">
        <v>151</v>
      </c>
    </row>
    <row r="453" s="2" customFormat="1" ht="24.15" customHeight="1">
      <c r="A453" s="41"/>
      <c r="B453" s="42"/>
      <c r="C453" s="217" t="s">
        <v>573</v>
      </c>
      <c r="D453" s="217" t="s">
        <v>153</v>
      </c>
      <c r="E453" s="218" t="s">
        <v>1407</v>
      </c>
      <c r="F453" s="219" t="s">
        <v>1398</v>
      </c>
      <c r="G453" s="220" t="s">
        <v>364</v>
      </c>
      <c r="H453" s="221">
        <v>184.512</v>
      </c>
      <c r="I453" s="222"/>
      <c r="J453" s="223">
        <f>ROUND(I453*H453,2)</f>
        <v>0</v>
      </c>
      <c r="K453" s="219" t="s">
        <v>157</v>
      </c>
      <c r="L453" s="47"/>
      <c r="M453" s="224" t="s">
        <v>19</v>
      </c>
      <c r="N453" s="225" t="s">
        <v>47</v>
      </c>
      <c r="O453" s="87"/>
      <c r="P453" s="226">
        <f>O453*H453</f>
        <v>0</v>
      </c>
      <c r="Q453" s="226">
        <v>0</v>
      </c>
      <c r="R453" s="226">
        <f>Q453*H453</f>
        <v>0</v>
      </c>
      <c r="S453" s="226">
        <v>0</v>
      </c>
      <c r="T453" s="227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28" t="s">
        <v>158</v>
      </c>
      <c r="AT453" s="228" t="s">
        <v>153</v>
      </c>
      <c r="AU453" s="228" t="s">
        <v>85</v>
      </c>
      <c r="AY453" s="20" t="s">
        <v>151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20" t="s">
        <v>83</v>
      </c>
      <c r="BK453" s="229">
        <f>ROUND(I453*H453,2)</f>
        <v>0</v>
      </c>
      <c r="BL453" s="20" t="s">
        <v>158</v>
      </c>
      <c r="BM453" s="228" t="s">
        <v>1408</v>
      </c>
    </row>
    <row r="454" s="2" customFormat="1">
      <c r="A454" s="41"/>
      <c r="B454" s="42"/>
      <c r="C454" s="43"/>
      <c r="D454" s="230" t="s">
        <v>160</v>
      </c>
      <c r="E454" s="43"/>
      <c r="F454" s="231" t="s">
        <v>1409</v>
      </c>
      <c r="G454" s="43"/>
      <c r="H454" s="43"/>
      <c r="I454" s="232"/>
      <c r="J454" s="43"/>
      <c r="K454" s="43"/>
      <c r="L454" s="47"/>
      <c r="M454" s="233"/>
      <c r="N454" s="234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160</v>
      </c>
      <c r="AU454" s="20" t="s">
        <v>85</v>
      </c>
    </row>
    <row r="455" s="13" customFormat="1">
      <c r="A455" s="13"/>
      <c r="B455" s="235"/>
      <c r="C455" s="236"/>
      <c r="D455" s="237" t="s">
        <v>162</v>
      </c>
      <c r="E455" s="238" t="s">
        <v>19</v>
      </c>
      <c r="F455" s="239" t="s">
        <v>1410</v>
      </c>
      <c r="G455" s="236"/>
      <c r="H455" s="240">
        <v>184.512</v>
      </c>
      <c r="I455" s="241"/>
      <c r="J455" s="236"/>
      <c r="K455" s="236"/>
      <c r="L455" s="242"/>
      <c r="M455" s="243"/>
      <c r="N455" s="244"/>
      <c r="O455" s="244"/>
      <c r="P455" s="244"/>
      <c r="Q455" s="244"/>
      <c r="R455" s="244"/>
      <c r="S455" s="244"/>
      <c r="T455" s="24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6" t="s">
        <v>162</v>
      </c>
      <c r="AU455" s="246" t="s">
        <v>85</v>
      </c>
      <c r="AV455" s="13" t="s">
        <v>85</v>
      </c>
      <c r="AW455" s="13" t="s">
        <v>37</v>
      </c>
      <c r="AX455" s="13" t="s">
        <v>83</v>
      </c>
      <c r="AY455" s="246" t="s">
        <v>151</v>
      </c>
    </row>
    <row r="456" s="2" customFormat="1" ht="24.15" customHeight="1">
      <c r="A456" s="41"/>
      <c r="B456" s="42"/>
      <c r="C456" s="217" t="s">
        <v>577</v>
      </c>
      <c r="D456" s="217" t="s">
        <v>153</v>
      </c>
      <c r="E456" s="218" t="s">
        <v>1411</v>
      </c>
      <c r="F456" s="219" t="s">
        <v>1412</v>
      </c>
      <c r="G456" s="220" t="s">
        <v>364</v>
      </c>
      <c r="H456" s="221">
        <v>30.064</v>
      </c>
      <c r="I456" s="222"/>
      <c r="J456" s="223">
        <f>ROUND(I456*H456,2)</f>
        <v>0</v>
      </c>
      <c r="K456" s="219" t="s">
        <v>157</v>
      </c>
      <c r="L456" s="47"/>
      <c r="M456" s="224" t="s">
        <v>19</v>
      </c>
      <c r="N456" s="225" t="s">
        <v>47</v>
      </c>
      <c r="O456" s="87"/>
      <c r="P456" s="226">
        <f>O456*H456</f>
        <v>0</v>
      </c>
      <c r="Q456" s="226">
        <v>0</v>
      </c>
      <c r="R456" s="226">
        <f>Q456*H456</f>
        <v>0</v>
      </c>
      <c r="S456" s="226">
        <v>0</v>
      </c>
      <c r="T456" s="227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8" t="s">
        <v>158</v>
      </c>
      <c r="AT456" s="228" t="s">
        <v>153</v>
      </c>
      <c r="AU456" s="228" t="s">
        <v>85</v>
      </c>
      <c r="AY456" s="20" t="s">
        <v>151</v>
      </c>
      <c r="BE456" s="229">
        <f>IF(N456="základní",J456,0)</f>
        <v>0</v>
      </c>
      <c r="BF456" s="229">
        <f>IF(N456="snížená",J456,0)</f>
        <v>0</v>
      </c>
      <c r="BG456" s="229">
        <f>IF(N456="zákl. přenesená",J456,0)</f>
        <v>0</v>
      </c>
      <c r="BH456" s="229">
        <f>IF(N456="sníž. přenesená",J456,0)</f>
        <v>0</v>
      </c>
      <c r="BI456" s="229">
        <f>IF(N456="nulová",J456,0)</f>
        <v>0</v>
      </c>
      <c r="BJ456" s="20" t="s">
        <v>83</v>
      </c>
      <c r="BK456" s="229">
        <f>ROUND(I456*H456,2)</f>
        <v>0</v>
      </c>
      <c r="BL456" s="20" t="s">
        <v>158</v>
      </c>
      <c r="BM456" s="228" t="s">
        <v>1413</v>
      </c>
    </row>
    <row r="457" s="2" customFormat="1">
      <c r="A457" s="41"/>
      <c r="B457" s="42"/>
      <c r="C457" s="43"/>
      <c r="D457" s="230" t="s">
        <v>160</v>
      </c>
      <c r="E457" s="43"/>
      <c r="F457" s="231" t="s">
        <v>1414</v>
      </c>
      <c r="G457" s="43"/>
      <c r="H457" s="43"/>
      <c r="I457" s="232"/>
      <c r="J457" s="43"/>
      <c r="K457" s="43"/>
      <c r="L457" s="47"/>
      <c r="M457" s="233"/>
      <c r="N457" s="234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160</v>
      </c>
      <c r="AU457" s="20" t="s">
        <v>85</v>
      </c>
    </row>
    <row r="458" s="13" customFormat="1">
      <c r="A458" s="13"/>
      <c r="B458" s="235"/>
      <c r="C458" s="236"/>
      <c r="D458" s="237" t="s">
        <v>162</v>
      </c>
      <c r="E458" s="238" t="s">
        <v>19</v>
      </c>
      <c r="F458" s="239" t="s">
        <v>1415</v>
      </c>
      <c r="G458" s="236"/>
      <c r="H458" s="240">
        <v>30.064</v>
      </c>
      <c r="I458" s="241"/>
      <c r="J458" s="236"/>
      <c r="K458" s="236"/>
      <c r="L458" s="242"/>
      <c r="M458" s="243"/>
      <c r="N458" s="244"/>
      <c r="O458" s="244"/>
      <c r="P458" s="244"/>
      <c r="Q458" s="244"/>
      <c r="R458" s="244"/>
      <c r="S458" s="244"/>
      <c r="T458" s="24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6" t="s">
        <v>162</v>
      </c>
      <c r="AU458" s="246" t="s">
        <v>85</v>
      </c>
      <c r="AV458" s="13" t="s">
        <v>85</v>
      </c>
      <c r="AW458" s="13" t="s">
        <v>37</v>
      </c>
      <c r="AX458" s="13" t="s">
        <v>83</v>
      </c>
      <c r="AY458" s="246" t="s">
        <v>151</v>
      </c>
    </row>
    <row r="459" s="2" customFormat="1" ht="24.15" customHeight="1">
      <c r="A459" s="41"/>
      <c r="B459" s="42"/>
      <c r="C459" s="217" t="s">
        <v>583</v>
      </c>
      <c r="D459" s="217" t="s">
        <v>153</v>
      </c>
      <c r="E459" s="218" t="s">
        <v>1416</v>
      </c>
      <c r="F459" s="219" t="s">
        <v>1417</v>
      </c>
      <c r="G459" s="220" t="s">
        <v>364</v>
      </c>
      <c r="H459" s="221">
        <v>181.82400000000001</v>
      </c>
      <c r="I459" s="222"/>
      <c r="J459" s="223">
        <f>ROUND(I459*H459,2)</f>
        <v>0</v>
      </c>
      <c r="K459" s="219" t="s">
        <v>157</v>
      </c>
      <c r="L459" s="47"/>
      <c r="M459" s="224" t="s">
        <v>19</v>
      </c>
      <c r="N459" s="225" t="s">
        <v>47</v>
      </c>
      <c r="O459" s="87"/>
      <c r="P459" s="226">
        <f>O459*H459</f>
        <v>0</v>
      </c>
      <c r="Q459" s="226">
        <v>0</v>
      </c>
      <c r="R459" s="226">
        <f>Q459*H459</f>
        <v>0</v>
      </c>
      <c r="S459" s="226">
        <v>0</v>
      </c>
      <c r="T459" s="227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8" t="s">
        <v>158</v>
      </c>
      <c r="AT459" s="228" t="s">
        <v>153</v>
      </c>
      <c r="AU459" s="228" t="s">
        <v>85</v>
      </c>
      <c r="AY459" s="20" t="s">
        <v>151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20" t="s">
        <v>83</v>
      </c>
      <c r="BK459" s="229">
        <f>ROUND(I459*H459,2)</f>
        <v>0</v>
      </c>
      <c r="BL459" s="20" t="s">
        <v>158</v>
      </c>
      <c r="BM459" s="228" t="s">
        <v>1418</v>
      </c>
    </row>
    <row r="460" s="2" customFormat="1">
      <c r="A460" s="41"/>
      <c r="B460" s="42"/>
      <c r="C460" s="43"/>
      <c r="D460" s="230" t="s">
        <v>160</v>
      </c>
      <c r="E460" s="43"/>
      <c r="F460" s="231" t="s">
        <v>1419</v>
      </c>
      <c r="G460" s="43"/>
      <c r="H460" s="43"/>
      <c r="I460" s="232"/>
      <c r="J460" s="43"/>
      <c r="K460" s="43"/>
      <c r="L460" s="47"/>
      <c r="M460" s="233"/>
      <c r="N460" s="234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160</v>
      </c>
      <c r="AU460" s="20" t="s">
        <v>85</v>
      </c>
    </row>
    <row r="461" s="13" customFormat="1">
      <c r="A461" s="13"/>
      <c r="B461" s="235"/>
      <c r="C461" s="236"/>
      <c r="D461" s="237" t="s">
        <v>162</v>
      </c>
      <c r="E461" s="238" t="s">
        <v>19</v>
      </c>
      <c r="F461" s="239" t="s">
        <v>1420</v>
      </c>
      <c r="G461" s="236"/>
      <c r="H461" s="240">
        <v>181.82400000000001</v>
      </c>
      <c r="I461" s="241"/>
      <c r="J461" s="236"/>
      <c r="K461" s="236"/>
      <c r="L461" s="242"/>
      <c r="M461" s="243"/>
      <c r="N461" s="244"/>
      <c r="O461" s="244"/>
      <c r="P461" s="244"/>
      <c r="Q461" s="244"/>
      <c r="R461" s="244"/>
      <c r="S461" s="244"/>
      <c r="T461" s="24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6" t="s">
        <v>162</v>
      </c>
      <c r="AU461" s="246" t="s">
        <v>85</v>
      </c>
      <c r="AV461" s="13" t="s">
        <v>85</v>
      </c>
      <c r="AW461" s="13" t="s">
        <v>37</v>
      </c>
      <c r="AX461" s="13" t="s">
        <v>83</v>
      </c>
      <c r="AY461" s="246" t="s">
        <v>151</v>
      </c>
    </row>
    <row r="462" s="2" customFormat="1" ht="24.15" customHeight="1">
      <c r="A462" s="41"/>
      <c r="B462" s="42"/>
      <c r="C462" s="217" t="s">
        <v>587</v>
      </c>
      <c r="D462" s="217" t="s">
        <v>153</v>
      </c>
      <c r="E462" s="218" t="s">
        <v>1421</v>
      </c>
      <c r="F462" s="219" t="s">
        <v>1422</v>
      </c>
      <c r="G462" s="220" t="s">
        <v>364</v>
      </c>
      <c r="H462" s="221">
        <v>60.125999999999998</v>
      </c>
      <c r="I462" s="222"/>
      <c r="J462" s="223">
        <f>ROUND(I462*H462,2)</f>
        <v>0</v>
      </c>
      <c r="K462" s="219" t="s">
        <v>157</v>
      </c>
      <c r="L462" s="47"/>
      <c r="M462" s="224" t="s">
        <v>19</v>
      </c>
      <c r="N462" s="225" t="s">
        <v>47</v>
      </c>
      <c r="O462" s="87"/>
      <c r="P462" s="226">
        <f>O462*H462</f>
        <v>0</v>
      </c>
      <c r="Q462" s="226">
        <v>0</v>
      </c>
      <c r="R462" s="226">
        <f>Q462*H462</f>
        <v>0</v>
      </c>
      <c r="S462" s="226">
        <v>0</v>
      </c>
      <c r="T462" s="227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8" t="s">
        <v>158</v>
      </c>
      <c r="AT462" s="228" t="s">
        <v>153</v>
      </c>
      <c r="AU462" s="228" t="s">
        <v>85</v>
      </c>
      <c r="AY462" s="20" t="s">
        <v>151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20" t="s">
        <v>83</v>
      </c>
      <c r="BK462" s="229">
        <f>ROUND(I462*H462,2)</f>
        <v>0</v>
      </c>
      <c r="BL462" s="20" t="s">
        <v>158</v>
      </c>
      <c r="BM462" s="228" t="s">
        <v>1423</v>
      </c>
    </row>
    <row r="463" s="2" customFormat="1">
      <c r="A463" s="41"/>
      <c r="B463" s="42"/>
      <c r="C463" s="43"/>
      <c r="D463" s="230" t="s">
        <v>160</v>
      </c>
      <c r="E463" s="43"/>
      <c r="F463" s="231" t="s">
        <v>1424</v>
      </c>
      <c r="G463" s="43"/>
      <c r="H463" s="43"/>
      <c r="I463" s="232"/>
      <c r="J463" s="43"/>
      <c r="K463" s="43"/>
      <c r="L463" s="47"/>
      <c r="M463" s="233"/>
      <c r="N463" s="234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160</v>
      </c>
      <c r="AU463" s="20" t="s">
        <v>85</v>
      </c>
    </row>
    <row r="464" s="13" customFormat="1">
      <c r="A464" s="13"/>
      <c r="B464" s="235"/>
      <c r="C464" s="236"/>
      <c r="D464" s="237" t="s">
        <v>162</v>
      </c>
      <c r="E464" s="238" t="s">
        <v>19</v>
      </c>
      <c r="F464" s="239" t="s">
        <v>1425</v>
      </c>
      <c r="G464" s="236"/>
      <c r="H464" s="240">
        <v>30.062000000000001</v>
      </c>
      <c r="I464" s="241"/>
      <c r="J464" s="236"/>
      <c r="K464" s="236"/>
      <c r="L464" s="242"/>
      <c r="M464" s="243"/>
      <c r="N464" s="244"/>
      <c r="O464" s="244"/>
      <c r="P464" s="244"/>
      <c r="Q464" s="244"/>
      <c r="R464" s="244"/>
      <c r="S464" s="244"/>
      <c r="T464" s="24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6" t="s">
        <v>162</v>
      </c>
      <c r="AU464" s="246" t="s">
        <v>85</v>
      </c>
      <c r="AV464" s="13" t="s">
        <v>85</v>
      </c>
      <c r="AW464" s="13" t="s">
        <v>37</v>
      </c>
      <c r="AX464" s="13" t="s">
        <v>76</v>
      </c>
      <c r="AY464" s="246" t="s">
        <v>151</v>
      </c>
    </row>
    <row r="465" s="13" customFormat="1">
      <c r="A465" s="13"/>
      <c r="B465" s="235"/>
      <c r="C465" s="236"/>
      <c r="D465" s="237" t="s">
        <v>162</v>
      </c>
      <c r="E465" s="238" t="s">
        <v>19</v>
      </c>
      <c r="F465" s="239" t="s">
        <v>1415</v>
      </c>
      <c r="G465" s="236"/>
      <c r="H465" s="240">
        <v>30.064</v>
      </c>
      <c r="I465" s="241"/>
      <c r="J465" s="236"/>
      <c r="K465" s="236"/>
      <c r="L465" s="242"/>
      <c r="M465" s="243"/>
      <c r="N465" s="244"/>
      <c r="O465" s="244"/>
      <c r="P465" s="244"/>
      <c r="Q465" s="244"/>
      <c r="R465" s="244"/>
      <c r="S465" s="244"/>
      <c r="T465" s="24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6" t="s">
        <v>162</v>
      </c>
      <c r="AU465" s="246" t="s">
        <v>85</v>
      </c>
      <c r="AV465" s="13" t="s">
        <v>85</v>
      </c>
      <c r="AW465" s="13" t="s">
        <v>37</v>
      </c>
      <c r="AX465" s="13" t="s">
        <v>76</v>
      </c>
      <c r="AY465" s="246" t="s">
        <v>151</v>
      </c>
    </row>
    <row r="466" s="14" customFormat="1">
      <c r="A466" s="14"/>
      <c r="B466" s="247"/>
      <c r="C466" s="248"/>
      <c r="D466" s="237" t="s">
        <v>162</v>
      </c>
      <c r="E466" s="249" t="s">
        <v>19</v>
      </c>
      <c r="F466" s="250" t="s">
        <v>176</v>
      </c>
      <c r="G466" s="248"/>
      <c r="H466" s="251">
        <v>60.126000000000005</v>
      </c>
      <c r="I466" s="252"/>
      <c r="J466" s="248"/>
      <c r="K466" s="248"/>
      <c r="L466" s="253"/>
      <c r="M466" s="254"/>
      <c r="N466" s="255"/>
      <c r="O466" s="255"/>
      <c r="P466" s="255"/>
      <c r="Q466" s="255"/>
      <c r="R466" s="255"/>
      <c r="S466" s="255"/>
      <c r="T466" s="25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7" t="s">
        <v>162</v>
      </c>
      <c r="AU466" s="257" t="s">
        <v>85</v>
      </c>
      <c r="AV466" s="14" t="s">
        <v>158</v>
      </c>
      <c r="AW466" s="14" t="s">
        <v>37</v>
      </c>
      <c r="AX466" s="14" t="s">
        <v>83</v>
      </c>
      <c r="AY466" s="257" t="s">
        <v>151</v>
      </c>
    </row>
    <row r="467" s="2" customFormat="1" ht="24.15" customHeight="1">
      <c r="A467" s="41"/>
      <c r="B467" s="42"/>
      <c r="C467" s="217" t="s">
        <v>592</v>
      </c>
      <c r="D467" s="217" t="s">
        <v>153</v>
      </c>
      <c r="E467" s="218" t="s">
        <v>1426</v>
      </c>
      <c r="F467" s="219" t="s">
        <v>363</v>
      </c>
      <c r="G467" s="220" t="s">
        <v>364</v>
      </c>
      <c r="H467" s="221">
        <v>133.22499999999999</v>
      </c>
      <c r="I467" s="222"/>
      <c r="J467" s="223">
        <f>ROUND(I467*H467,2)</f>
        <v>0</v>
      </c>
      <c r="K467" s="219" t="s">
        <v>157</v>
      </c>
      <c r="L467" s="47"/>
      <c r="M467" s="224" t="s">
        <v>19</v>
      </c>
      <c r="N467" s="225" t="s">
        <v>47</v>
      </c>
      <c r="O467" s="87"/>
      <c r="P467" s="226">
        <f>O467*H467</f>
        <v>0</v>
      </c>
      <c r="Q467" s="226">
        <v>0</v>
      </c>
      <c r="R467" s="226">
        <f>Q467*H467</f>
        <v>0</v>
      </c>
      <c r="S467" s="226">
        <v>0</v>
      </c>
      <c r="T467" s="22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8" t="s">
        <v>158</v>
      </c>
      <c r="AT467" s="228" t="s">
        <v>153</v>
      </c>
      <c r="AU467" s="228" t="s">
        <v>85</v>
      </c>
      <c r="AY467" s="20" t="s">
        <v>151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20" t="s">
        <v>83</v>
      </c>
      <c r="BK467" s="229">
        <f>ROUND(I467*H467,2)</f>
        <v>0</v>
      </c>
      <c r="BL467" s="20" t="s">
        <v>158</v>
      </c>
      <c r="BM467" s="228" t="s">
        <v>1427</v>
      </c>
    </row>
    <row r="468" s="2" customFormat="1">
      <c r="A468" s="41"/>
      <c r="B468" s="42"/>
      <c r="C468" s="43"/>
      <c r="D468" s="230" t="s">
        <v>160</v>
      </c>
      <c r="E468" s="43"/>
      <c r="F468" s="231" t="s">
        <v>1428</v>
      </c>
      <c r="G468" s="43"/>
      <c r="H468" s="43"/>
      <c r="I468" s="232"/>
      <c r="J468" s="43"/>
      <c r="K468" s="43"/>
      <c r="L468" s="47"/>
      <c r="M468" s="233"/>
      <c r="N468" s="234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160</v>
      </c>
      <c r="AU468" s="20" t="s">
        <v>85</v>
      </c>
    </row>
    <row r="469" s="13" customFormat="1">
      <c r="A469" s="13"/>
      <c r="B469" s="235"/>
      <c r="C469" s="236"/>
      <c r="D469" s="237" t="s">
        <v>162</v>
      </c>
      <c r="E469" s="238" t="s">
        <v>19</v>
      </c>
      <c r="F469" s="239" t="s">
        <v>1429</v>
      </c>
      <c r="G469" s="236"/>
      <c r="H469" s="240">
        <v>133.22499999999999</v>
      </c>
      <c r="I469" s="241"/>
      <c r="J469" s="236"/>
      <c r="K469" s="236"/>
      <c r="L469" s="242"/>
      <c r="M469" s="243"/>
      <c r="N469" s="244"/>
      <c r="O469" s="244"/>
      <c r="P469" s="244"/>
      <c r="Q469" s="244"/>
      <c r="R469" s="244"/>
      <c r="S469" s="244"/>
      <c r="T469" s="24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6" t="s">
        <v>162</v>
      </c>
      <c r="AU469" s="246" t="s">
        <v>85</v>
      </c>
      <c r="AV469" s="13" t="s">
        <v>85</v>
      </c>
      <c r="AW469" s="13" t="s">
        <v>37</v>
      </c>
      <c r="AX469" s="13" t="s">
        <v>83</v>
      </c>
      <c r="AY469" s="246" t="s">
        <v>151</v>
      </c>
    </row>
    <row r="470" s="2" customFormat="1" ht="24.15" customHeight="1">
      <c r="A470" s="41"/>
      <c r="B470" s="42"/>
      <c r="C470" s="217" t="s">
        <v>596</v>
      </c>
      <c r="D470" s="217" t="s">
        <v>153</v>
      </c>
      <c r="E470" s="218" t="s">
        <v>1430</v>
      </c>
      <c r="F470" s="219" t="s">
        <v>1431</v>
      </c>
      <c r="G470" s="220" t="s">
        <v>364</v>
      </c>
      <c r="H470" s="221">
        <v>60.759999999999998</v>
      </c>
      <c r="I470" s="222"/>
      <c r="J470" s="223">
        <f>ROUND(I470*H470,2)</f>
        <v>0</v>
      </c>
      <c r="K470" s="219" t="s">
        <v>157</v>
      </c>
      <c r="L470" s="47"/>
      <c r="M470" s="224" t="s">
        <v>19</v>
      </c>
      <c r="N470" s="225" t="s">
        <v>47</v>
      </c>
      <c r="O470" s="87"/>
      <c r="P470" s="226">
        <f>O470*H470</f>
        <v>0</v>
      </c>
      <c r="Q470" s="226">
        <v>0</v>
      </c>
      <c r="R470" s="226">
        <f>Q470*H470</f>
        <v>0</v>
      </c>
      <c r="S470" s="226">
        <v>0</v>
      </c>
      <c r="T470" s="227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8" t="s">
        <v>158</v>
      </c>
      <c r="AT470" s="228" t="s">
        <v>153</v>
      </c>
      <c r="AU470" s="228" t="s">
        <v>85</v>
      </c>
      <c r="AY470" s="20" t="s">
        <v>151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20" t="s">
        <v>83</v>
      </c>
      <c r="BK470" s="229">
        <f>ROUND(I470*H470,2)</f>
        <v>0</v>
      </c>
      <c r="BL470" s="20" t="s">
        <v>158</v>
      </c>
      <c r="BM470" s="228" t="s">
        <v>1432</v>
      </c>
    </row>
    <row r="471" s="2" customFormat="1">
      <c r="A471" s="41"/>
      <c r="B471" s="42"/>
      <c r="C471" s="43"/>
      <c r="D471" s="230" t="s">
        <v>160</v>
      </c>
      <c r="E471" s="43"/>
      <c r="F471" s="231" t="s">
        <v>1433</v>
      </c>
      <c r="G471" s="43"/>
      <c r="H471" s="43"/>
      <c r="I471" s="232"/>
      <c r="J471" s="43"/>
      <c r="K471" s="43"/>
      <c r="L471" s="47"/>
      <c r="M471" s="233"/>
      <c r="N471" s="234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160</v>
      </c>
      <c r="AU471" s="20" t="s">
        <v>85</v>
      </c>
    </row>
    <row r="472" s="12" customFormat="1" ht="22.8" customHeight="1">
      <c r="A472" s="12"/>
      <c r="B472" s="201"/>
      <c r="C472" s="202"/>
      <c r="D472" s="203" t="s">
        <v>75</v>
      </c>
      <c r="E472" s="215" t="s">
        <v>1080</v>
      </c>
      <c r="F472" s="215" t="s">
        <v>1081</v>
      </c>
      <c r="G472" s="202"/>
      <c r="H472" s="202"/>
      <c r="I472" s="205"/>
      <c r="J472" s="216">
        <f>BK472</f>
        <v>0</v>
      </c>
      <c r="K472" s="202"/>
      <c r="L472" s="207"/>
      <c r="M472" s="208"/>
      <c r="N472" s="209"/>
      <c r="O472" s="209"/>
      <c r="P472" s="210">
        <f>SUM(P473:P478)</f>
        <v>0</v>
      </c>
      <c r="Q472" s="209"/>
      <c r="R472" s="210">
        <f>SUM(R473:R478)</f>
        <v>0</v>
      </c>
      <c r="S472" s="209"/>
      <c r="T472" s="211">
        <f>SUM(T473:T478)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12" t="s">
        <v>83</v>
      </c>
      <c r="AT472" s="213" t="s">
        <v>75</v>
      </c>
      <c r="AU472" s="213" t="s">
        <v>83</v>
      </c>
      <c r="AY472" s="212" t="s">
        <v>151</v>
      </c>
      <c r="BK472" s="214">
        <f>SUM(BK473:BK478)</f>
        <v>0</v>
      </c>
    </row>
    <row r="473" s="2" customFormat="1" ht="24.15" customHeight="1">
      <c r="A473" s="41"/>
      <c r="B473" s="42"/>
      <c r="C473" s="217" t="s">
        <v>602</v>
      </c>
      <c r="D473" s="217" t="s">
        <v>153</v>
      </c>
      <c r="E473" s="218" t="s">
        <v>1083</v>
      </c>
      <c r="F473" s="219" t="s">
        <v>1084</v>
      </c>
      <c r="G473" s="220" t="s">
        <v>364</v>
      </c>
      <c r="H473" s="221">
        <v>57.780000000000001</v>
      </c>
      <c r="I473" s="222"/>
      <c r="J473" s="223">
        <f>ROUND(I473*H473,2)</f>
        <v>0</v>
      </c>
      <c r="K473" s="219" t="s">
        <v>157</v>
      </c>
      <c r="L473" s="47"/>
      <c r="M473" s="224" t="s">
        <v>19</v>
      </c>
      <c r="N473" s="225" t="s">
        <v>47</v>
      </c>
      <c r="O473" s="87"/>
      <c r="P473" s="226">
        <f>O473*H473</f>
        <v>0</v>
      </c>
      <c r="Q473" s="226">
        <v>0</v>
      </c>
      <c r="R473" s="226">
        <f>Q473*H473</f>
        <v>0</v>
      </c>
      <c r="S473" s="226">
        <v>0</v>
      </c>
      <c r="T473" s="227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28" t="s">
        <v>158</v>
      </c>
      <c r="AT473" s="228" t="s">
        <v>153</v>
      </c>
      <c r="AU473" s="228" t="s">
        <v>85</v>
      </c>
      <c r="AY473" s="20" t="s">
        <v>151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20" t="s">
        <v>83</v>
      </c>
      <c r="BK473" s="229">
        <f>ROUND(I473*H473,2)</f>
        <v>0</v>
      </c>
      <c r="BL473" s="20" t="s">
        <v>158</v>
      </c>
      <c r="BM473" s="228" t="s">
        <v>1434</v>
      </c>
    </row>
    <row r="474" s="2" customFormat="1">
      <c r="A474" s="41"/>
      <c r="B474" s="42"/>
      <c r="C474" s="43"/>
      <c r="D474" s="230" t="s">
        <v>160</v>
      </c>
      <c r="E474" s="43"/>
      <c r="F474" s="231" t="s">
        <v>1086</v>
      </c>
      <c r="G474" s="43"/>
      <c r="H474" s="43"/>
      <c r="I474" s="232"/>
      <c r="J474" s="43"/>
      <c r="K474" s="43"/>
      <c r="L474" s="47"/>
      <c r="M474" s="233"/>
      <c r="N474" s="234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160</v>
      </c>
      <c r="AU474" s="20" t="s">
        <v>85</v>
      </c>
    </row>
    <row r="475" s="13" customFormat="1">
      <c r="A475" s="13"/>
      <c r="B475" s="235"/>
      <c r="C475" s="236"/>
      <c r="D475" s="237" t="s">
        <v>162</v>
      </c>
      <c r="E475" s="238" t="s">
        <v>19</v>
      </c>
      <c r="F475" s="239" t="s">
        <v>1435</v>
      </c>
      <c r="G475" s="236"/>
      <c r="H475" s="240">
        <v>47.692</v>
      </c>
      <c r="I475" s="241"/>
      <c r="J475" s="236"/>
      <c r="K475" s="236"/>
      <c r="L475" s="242"/>
      <c r="M475" s="243"/>
      <c r="N475" s="244"/>
      <c r="O475" s="244"/>
      <c r="P475" s="244"/>
      <c r="Q475" s="244"/>
      <c r="R475" s="244"/>
      <c r="S475" s="244"/>
      <c r="T475" s="24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6" t="s">
        <v>162</v>
      </c>
      <c r="AU475" s="246" t="s">
        <v>85</v>
      </c>
      <c r="AV475" s="13" t="s">
        <v>85</v>
      </c>
      <c r="AW475" s="13" t="s">
        <v>37</v>
      </c>
      <c r="AX475" s="13" t="s">
        <v>76</v>
      </c>
      <c r="AY475" s="246" t="s">
        <v>151</v>
      </c>
    </row>
    <row r="476" s="13" customFormat="1">
      <c r="A476" s="13"/>
      <c r="B476" s="235"/>
      <c r="C476" s="236"/>
      <c r="D476" s="237" t="s">
        <v>162</v>
      </c>
      <c r="E476" s="238" t="s">
        <v>19</v>
      </c>
      <c r="F476" s="239" t="s">
        <v>1436</v>
      </c>
      <c r="G476" s="236"/>
      <c r="H476" s="240">
        <v>2.3839999999999999</v>
      </c>
      <c r="I476" s="241"/>
      <c r="J476" s="236"/>
      <c r="K476" s="236"/>
      <c r="L476" s="242"/>
      <c r="M476" s="243"/>
      <c r="N476" s="244"/>
      <c r="O476" s="244"/>
      <c r="P476" s="244"/>
      <c r="Q476" s="244"/>
      <c r="R476" s="244"/>
      <c r="S476" s="244"/>
      <c r="T476" s="24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6" t="s">
        <v>162</v>
      </c>
      <c r="AU476" s="246" t="s">
        <v>85</v>
      </c>
      <c r="AV476" s="13" t="s">
        <v>85</v>
      </c>
      <c r="AW476" s="13" t="s">
        <v>37</v>
      </c>
      <c r="AX476" s="13" t="s">
        <v>76</v>
      </c>
      <c r="AY476" s="246" t="s">
        <v>151</v>
      </c>
    </row>
    <row r="477" s="13" customFormat="1">
      <c r="A477" s="13"/>
      <c r="B477" s="235"/>
      <c r="C477" s="236"/>
      <c r="D477" s="237" t="s">
        <v>162</v>
      </c>
      <c r="E477" s="238" t="s">
        <v>19</v>
      </c>
      <c r="F477" s="239" t="s">
        <v>1437</v>
      </c>
      <c r="G477" s="236"/>
      <c r="H477" s="240">
        <v>7.7039999999999997</v>
      </c>
      <c r="I477" s="241"/>
      <c r="J477" s="236"/>
      <c r="K477" s="236"/>
      <c r="L477" s="242"/>
      <c r="M477" s="243"/>
      <c r="N477" s="244"/>
      <c r="O477" s="244"/>
      <c r="P477" s="244"/>
      <c r="Q477" s="244"/>
      <c r="R477" s="244"/>
      <c r="S477" s="244"/>
      <c r="T477" s="24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6" t="s">
        <v>162</v>
      </c>
      <c r="AU477" s="246" t="s">
        <v>85</v>
      </c>
      <c r="AV477" s="13" t="s">
        <v>85</v>
      </c>
      <c r="AW477" s="13" t="s">
        <v>37</v>
      </c>
      <c r="AX477" s="13" t="s">
        <v>76</v>
      </c>
      <c r="AY477" s="246" t="s">
        <v>151</v>
      </c>
    </row>
    <row r="478" s="14" customFormat="1">
      <c r="A478" s="14"/>
      <c r="B478" s="247"/>
      <c r="C478" s="248"/>
      <c r="D478" s="237" t="s">
        <v>162</v>
      </c>
      <c r="E478" s="249" t="s">
        <v>19</v>
      </c>
      <c r="F478" s="250" t="s">
        <v>176</v>
      </c>
      <c r="G478" s="248"/>
      <c r="H478" s="251">
        <v>57.780000000000001</v>
      </c>
      <c r="I478" s="252"/>
      <c r="J478" s="248"/>
      <c r="K478" s="248"/>
      <c r="L478" s="253"/>
      <c r="M478" s="292"/>
      <c r="N478" s="293"/>
      <c r="O478" s="293"/>
      <c r="P478" s="293"/>
      <c r="Q478" s="293"/>
      <c r="R478" s="293"/>
      <c r="S478" s="293"/>
      <c r="T478" s="29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7" t="s">
        <v>162</v>
      </c>
      <c r="AU478" s="257" t="s">
        <v>85</v>
      </c>
      <c r="AV478" s="14" t="s">
        <v>158</v>
      </c>
      <c r="AW478" s="14" t="s">
        <v>37</v>
      </c>
      <c r="AX478" s="14" t="s">
        <v>83</v>
      </c>
      <c r="AY478" s="257" t="s">
        <v>151</v>
      </c>
    </row>
    <row r="479" s="2" customFormat="1" ht="6.96" customHeight="1">
      <c r="A479" s="41"/>
      <c r="B479" s="62"/>
      <c r="C479" s="63"/>
      <c r="D479" s="63"/>
      <c r="E479" s="63"/>
      <c r="F479" s="63"/>
      <c r="G479" s="63"/>
      <c r="H479" s="63"/>
      <c r="I479" s="63"/>
      <c r="J479" s="63"/>
      <c r="K479" s="63"/>
      <c r="L479" s="47"/>
      <c r="M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</row>
  </sheetData>
  <sheetProtection sheet="1" autoFilter="0" formatColumns="0" formatRows="0" objects="1" scenarios="1" spinCount="100000" saltValue="nw61cnRqWmWRMPZEZBfxAa56mVvI+GszpAyeXAY7njBGnpbmxEbAeU+nruN7yPW1noV82HkW6RrWwtqT5Q5c9g==" hashValue="pYbtyleF4X7Yq2ZaPeps8cfYXiDcHURaqGq3Nifjn1Uc+Y5Kwk9JcfY0VCVnXrRXawsW4Md9sIg7inJni1vztw==" algorithmName="SHA-512" password="CC35"/>
  <autoFilter ref="C97:K47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4:H84"/>
    <mergeCell ref="E88:H88"/>
    <mergeCell ref="E86:H86"/>
    <mergeCell ref="E90:H90"/>
    <mergeCell ref="L2:V2"/>
  </mergeCells>
  <hyperlinks>
    <hyperlink ref="F102" r:id="rId1" display="https://podminky.urs.cz/item/CS_URS_2025_01/181951112"/>
    <hyperlink ref="F122" r:id="rId2" display="https://podminky.urs.cz/item/CS_URS_2025_01/113106121"/>
    <hyperlink ref="F125" r:id="rId3" display="https://podminky.urs.cz/item/CS_URS_2025_01/113106123"/>
    <hyperlink ref="F132" r:id="rId4" display="https://podminky.urs.cz/item/CS_URS_2025_01/113106142"/>
    <hyperlink ref="F138" r:id="rId5" display="https://podminky.urs.cz/item/CS_URS_2025_01/113106144"/>
    <hyperlink ref="F141" r:id="rId6" display="https://podminky.urs.cz/item/CS_URS_2025_01/113107321"/>
    <hyperlink ref="F149" r:id="rId7" display="https://podminky.urs.cz/item/CS_URS_2025_01/113107322"/>
    <hyperlink ref="F163" r:id="rId8" display="https://podminky.urs.cz/item/CS_URS_2025_01/113107323"/>
    <hyperlink ref="F166" r:id="rId9" display="https://podminky.urs.cz/item/CS_URS_2025_01/113154518"/>
    <hyperlink ref="F181" r:id="rId10" display="https://podminky.urs.cz/item/CS_URS_2025_01/113201112"/>
    <hyperlink ref="F184" r:id="rId11" display="https://podminky.urs.cz/item/CS_URS_2025_01/113202111"/>
    <hyperlink ref="F197" r:id="rId12" display="https://podminky.urs.cz/item/CS_URS_2025_01/113203111"/>
    <hyperlink ref="F200" r:id="rId13" display="https://podminky.urs.cz/item/CS_URS_2025_01/113204111"/>
    <hyperlink ref="F205" r:id="rId14" display="https://podminky.urs.cz/item/CS_URS_2025_01/564731101"/>
    <hyperlink ref="F213" r:id="rId15" display="https://podminky.urs.cz/item/CS_URS_2025_01/564751101"/>
    <hyperlink ref="F216" r:id="rId16" display="https://podminky.urs.cz/item/CS_URS_2025_01/564861011"/>
    <hyperlink ref="F229" r:id="rId17" display="https://podminky.urs.cz/item/CS_URS_2025_01/565135111"/>
    <hyperlink ref="F232" r:id="rId18" display="https://podminky.urs.cz/item/CS_URS_2025_01/573211112"/>
    <hyperlink ref="F235" r:id="rId19" display="https://podminky.urs.cz/item/CS_URS_2025_01/577144031"/>
    <hyperlink ref="F244" r:id="rId20" display="https://podminky.urs.cz/item/CS_URS_2025_01/577144131"/>
    <hyperlink ref="F253" r:id="rId21" display="https://podminky.urs.cz/item/CS_URS_2025_01/596211110"/>
    <hyperlink ref="F283" r:id="rId22" display="https://podminky.urs.cz/item/CS_URS_2025_01/596211111"/>
    <hyperlink ref="F289" r:id="rId23" display="https://podminky.urs.cz/item/CS_URS_2025_01/596211112"/>
    <hyperlink ref="F294" r:id="rId24" display="https://podminky.urs.cz/item/CS_URS_2025_01/596211115"/>
    <hyperlink ref="F305" r:id="rId25" display="https://podminky.urs.cz/item/CS_URS_2025_01/596211210"/>
    <hyperlink ref="F314" r:id="rId26" display="https://podminky.urs.cz/item/CS_URS_2025_01/596211215"/>
    <hyperlink ref="F320" r:id="rId27" display="https://podminky.urs.cz/item/CS_URS_2025_01/915491211"/>
    <hyperlink ref="F342" r:id="rId28" display="https://podminky.urs.cz/item/CS_URS_2025_01/916131213"/>
    <hyperlink ref="F377" r:id="rId29" display="https://podminky.urs.cz/item/CS_URS_2025_01/916231213"/>
    <hyperlink ref="F386" r:id="rId30" display="https://podminky.urs.cz/item/CS_URS_2025_01/916331112"/>
    <hyperlink ref="F391" r:id="rId31" display="https://podminky.urs.cz/item/CS_URS_2025_01/919732211"/>
    <hyperlink ref="F409" r:id="rId32" display="https://podminky.urs.cz/item/CS_URS_2025_01/919735112"/>
    <hyperlink ref="F427" r:id="rId33" display="https://podminky.urs.cz/item/CS_URS_2025_01/979024441"/>
    <hyperlink ref="F430" r:id="rId34" display="https://podminky.urs.cz/item/CS_URS_2025_01/979024443"/>
    <hyperlink ref="F441" r:id="rId35" display="https://podminky.urs.cz/item/CS_URS_2025_01/979054451"/>
    <hyperlink ref="F445" r:id="rId36" display="https://podminky.urs.cz/item/CS_URS_2025_01/997221551"/>
    <hyperlink ref="F448" r:id="rId37" display="https://podminky.urs.cz/item/CS_URS_2025_01/997221559"/>
    <hyperlink ref="F451" r:id="rId38" display="https://podminky.urs.cz/item/CS_URS_2025_01/997221561"/>
    <hyperlink ref="F454" r:id="rId39" display="https://podminky.urs.cz/item/CS_URS_2025_01/997221569"/>
    <hyperlink ref="F457" r:id="rId40" display="https://podminky.urs.cz/item/CS_URS_2025_01/997221571"/>
    <hyperlink ref="F460" r:id="rId41" display="https://podminky.urs.cz/item/CS_URS_2025_01/997221579"/>
    <hyperlink ref="F463" r:id="rId42" display="https://podminky.urs.cz/item/CS_URS_2025_01/997221861"/>
    <hyperlink ref="F468" r:id="rId43" display="https://podminky.urs.cz/item/CS_URS_2025_01/997221873"/>
    <hyperlink ref="F471" r:id="rId44" display="https://podminky.urs.cz/item/CS_URS_2025_01/997221875"/>
    <hyperlink ref="F474" r:id="rId45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85</v>
      </c>
    </row>
    <row r="4" s="1" customFormat="1" ht="24.96" customHeight="1">
      <c r="B4" s="23"/>
      <c r="D4" s="144" t="s">
        <v>118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Chvaletice ulice Husova vodovod oprava chodníků pro Město Chvaletice</v>
      </c>
      <c r="F7" s="146"/>
      <c r="G7" s="146"/>
      <c r="H7" s="146"/>
      <c r="L7" s="23"/>
    </row>
    <row r="8" s="1" customFormat="1" ht="12" customHeight="1">
      <c r="B8" s="23"/>
      <c r="D8" s="146" t="s">
        <v>119</v>
      </c>
      <c r="L8" s="23"/>
    </row>
    <row r="9" s="2" customFormat="1" ht="16.5" customHeight="1">
      <c r="A9" s="41"/>
      <c r="B9" s="47"/>
      <c r="C9" s="41"/>
      <c r="D9" s="41"/>
      <c r="E9" s="147" t="s">
        <v>1438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121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0" t="s">
        <v>1439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105</v>
      </c>
      <c r="G13" s="41"/>
      <c r="H13" s="41"/>
      <c r="I13" s="146" t="s">
        <v>20</v>
      </c>
      <c r="J13" s="136" t="s">
        <v>19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1440</v>
      </c>
      <c r="G14" s="41"/>
      <c r="H14" s="41"/>
      <c r="I14" s="146" t="s">
        <v>23</v>
      </c>
      <c r="J14" s="151" t="str">
        <f>'Rekapitulace stavby'!AN8</f>
        <v>3. 2. 2025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1441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1442</v>
      </c>
      <c r="F17" s="41"/>
      <c r="G17" s="41"/>
      <c r="H17" s="41"/>
      <c r="I17" s="146" t="s">
        <v>29</v>
      </c>
      <c r="J17" s="136" t="s">
        <v>1443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34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6" t="s">
        <v>29</v>
      </c>
      <c r="J23" s="136" t="s">
        <v>36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38</v>
      </c>
      <c r="E25" s="41"/>
      <c r="F25" s="41"/>
      <c r="G25" s="41"/>
      <c r="H25" s="41"/>
      <c r="I25" s="146" t="s">
        <v>26</v>
      </c>
      <c r="J25" s="136" t="str">
        <f>IF('Rekapitulace stavby'!AN19="","",'Rekapitulace stavby'!AN19)</f>
        <v/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6" t="s">
        <v>29</v>
      </c>
      <c r="J26" s="136" t="str">
        <f>IF('Rekapitulace stavby'!AN20="","",'Rekapitulace stavby'!AN20)</f>
        <v/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40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19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42</v>
      </c>
      <c r="E32" s="41"/>
      <c r="F32" s="41"/>
      <c r="G32" s="41"/>
      <c r="H32" s="41"/>
      <c r="I32" s="41"/>
      <c r="J32" s="158">
        <f>ROUND(J92,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44</v>
      </c>
      <c r="G34" s="41"/>
      <c r="H34" s="41"/>
      <c r="I34" s="159" t="s">
        <v>43</v>
      </c>
      <c r="J34" s="159" t="s">
        <v>45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48" t="s">
        <v>46</v>
      </c>
      <c r="E35" s="146" t="s">
        <v>47</v>
      </c>
      <c r="F35" s="160">
        <f>ROUND((SUM(BE92:BE274)),  2)</f>
        <v>0</v>
      </c>
      <c r="G35" s="41"/>
      <c r="H35" s="41"/>
      <c r="I35" s="161">
        <v>0.20999999999999999</v>
      </c>
      <c r="J35" s="160">
        <f>ROUND(((SUM(BE92:BE274))*I35),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48</v>
      </c>
      <c r="F36" s="160">
        <f>ROUND((SUM(BF92:BF274)),  2)</f>
        <v>0</v>
      </c>
      <c r="G36" s="41"/>
      <c r="H36" s="41"/>
      <c r="I36" s="161">
        <v>0.12</v>
      </c>
      <c r="J36" s="160">
        <f>ROUND(((SUM(BF92:BF274))*I36),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49</v>
      </c>
      <c r="F37" s="160">
        <f>ROUND((SUM(BG92:BG274)),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50</v>
      </c>
      <c r="F38" s="160">
        <f>ROUND((SUM(BH92:BH274)),  2)</f>
        <v>0</v>
      </c>
      <c r="G38" s="41"/>
      <c r="H38" s="41"/>
      <c r="I38" s="161">
        <v>0.12</v>
      </c>
      <c r="J38" s="160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51</v>
      </c>
      <c r="F39" s="160">
        <f>ROUND((SUM(BI92:BI274)),  2)</f>
        <v>0</v>
      </c>
      <c r="G39" s="41"/>
      <c r="H39" s="41"/>
      <c r="I39" s="161">
        <v>0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Chvaletice ulice Husova vodovod oprava chodníků pro Město Chvaletice</v>
      </c>
      <c r="F50" s="35"/>
      <c r="G50" s="35"/>
      <c r="H50" s="35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1438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121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Chodník ulice Husova mezi křižovatkami s Dukelskou a s Žižkovou ulicí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Chvaletice k.ú. Telčice Husova ulice</v>
      </c>
      <c r="G56" s="43"/>
      <c r="H56" s="43"/>
      <c r="I56" s="35" t="s">
        <v>23</v>
      </c>
      <c r="J56" s="75" t="str">
        <f>IF(J14="","",J14)</f>
        <v>3. 2. 2025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Chvaletice U Stadionu 237, 533 12 Chvaletice</v>
      </c>
      <c r="G58" s="43"/>
      <c r="H58" s="43"/>
      <c r="I58" s="35" t="s">
        <v>33</v>
      </c>
      <c r="J58" s="39" t="str">
        <f>E23</f>
        <v>BKN spol.s r.o., Vladislavova 29, 56601Vysoké Mýto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38</v>
      </c>
      <c r="J59" s="39" t="str">
        <f>E26</f>
        <v xml:space="preserve"> 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127</v>
      </c>
      <c r="D61" s="176"/>
      <c r="E61" s="176"/>
      <c r="F61" s="176"/>
      <c r="G61" s="176"/>
      <c r="H61" s="176"/>
      <c r="I61" s="176"/>
      <c r="J61" s="177" t="s">
        <v>128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74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129</v>
      </c>
    </row>
    <row r="64" s="9" customFormat="1" ht="24.96" customHeight="1">
      <c r="A64" s="9"/>
      <c r="B64" s="179"/>
      <c r="C64" s="180"/>
      <c r="D64" s="181" t="s">
        <v>130</v>
      </c>
      <c r="E64" s="182"/>
      <c r="F64" s="182"/>
      <c r="G64" s="182"/>
      <c r="H64" s="182"/>
      <c r="I64" s="182"/>
      <c r="J64" s="183">
        <f>J93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27"/>
      <c r="D65" s="186" t="s">
        <v>131</v>
      </c>
      <c r="E65" s="187"/>
      <c r="F65" s="187"/>
      <c r="G65" s="187"/>
      <c r="H65" s="187"/>
      <c r="I65" s="187"/>
      <c r="J65" s="188">
        <f>J94</f>
        <v>0</v>
      </c>
      <c r="K65" s="127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5"/>
      <c r="C66" s="127"/>
      <c r="D66" s="186" t="s">
        <v>1444</v>
      </c>
      <c r="E66" s="187"/>
      <c r="F66" s="187"/>
      <c r="G66" s="187"/>
      <c r="H66" s="187"/>
      <c r="I66" s="187"/>
      <c r="J66" s="188">
        <f>J156</f>
        <v>0</v>
      </c>
      <c r="K66" s="127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27"/>
      <c r="D67" s="186" t="s">
        <v>1090</v>
      </c>
      <c r="E67" s="187"/>
      <c r="F67" s="187"/>
      <c r="G67" s="187"/>
      <c r="H67" s="187"/>
      <c r="I67" s="187"/>
      <c r="J67" s="188">
        <f>J172</f>
        <v>0</v>
      </c>
      <c r="K67" s="127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27"/>
      <c r="D68" s="186" t="s">
        <v>134</v>
      </c>
      <c r="E68" s="187"/>
      <c r="F68" s="187"/>
      <c r="G68" s="187"/>
      <c r="H68" s="187"/>
      <c r="I68" s="187"/>
      <c r="J68" s="188">
        <f>J209</f>
        <v>0</v>
      </c>
      <c r="K68" s="127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27"/>
      <c r="D69" s="186" t="s">
        <v>1091</v>
      </c>
      <c r="E69" s="187"/>
      <c r="F69" s="187"/>
      <c r="G69" s="187"/>
      <c r="H69" s="187"/>
      <c r="I69" s="187"/>
      <c r="J69" s="188">
        <f>J252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135</v>
      </c>
      <c r="E70" s="187"/>
      <c r="F70" s="187"/>
      <c r="G70" s="187"/>
      <c r="H70" s="187"/>
      <c r="I70" s="187"/>
      <c r="J70" s="188">
        <f>J271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9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136</v>
      </c>
      <c r="D77" s="43"/>
      <c r="E77" s="43"/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73" t="str">
        <f>E7</f>
        <v>Chvaletice ulice Husova vodovod oprava chodníků pro Město Chvaletice</v>
      </c>
      <c r="F80" s="35"/>
      <c r="G80" s="35"/>
      <c r="H80" s="35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119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1"/>
      <c r="B82" s="42"/>
      <c r="C82" s="43"/>
      <c r="D82" s="43"/>
      <c r="E82" s="173" t="s">
        <v>1438</v>
      </c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121</v>
      </c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E11</f>
        <v>SO 01 - Chodník ulice Husova mezi křižovatkami s Dukelskou a s Žižkovou ulicí</v>
      </c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F14</f>
        <v>Chvaletice k.ú. Telčice Husova ulice</v>
      </c>
      <c r="G86" s="43"/>
      <c r="H86" s="43"/>
      <c r="I86" s="35" t="s">
        <v>23</v>
      </c>
      <c r="J86" s="75" t="str">
        <f>IF(J14="","",J14)</f>
        <v>3. 2. 2025</v>
      </c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40.05" customHeight="1">
      <c r="A88" s="41"/>
      <c r="B88" s="42"/>
      <c r="C88" s="35" t="s">
        <v>25</v>
      </c>
      <c r="D88" s="43"/>
      <c r="E88" s="43"/>
      <c r="F88" s="30" t="str">
        <f>E17</f>
        <v>Město Chvaletice U Stadionu 237, 533 12 Chvaletice</v>
      </c>
      <c r="G88" s="43"/>
      <c r="H88" s="43"/>
      <c r="I88" s="35" t="s">
        <v>33</v>
      </c>
      <c r="J88" s="39" t="str">
        <f>E23</f>
        <v>BKN spol.s r.o., Vladislavova 29, 56601Vysoké Mýto</v>
      </c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IF(E20="","",E20)</f>
        <v>Vyplň údaj</v>
      </c>
      <c r="G89" s="43"/>
      <c r="H89" s="43"/>
      <c r="I89" s="35" t="s">
        <v>38</v>
      </c>
      <c r="J89" s="39" t="str">
        <f>E26</f>
        <v xml:space="preserve"> </v>
      </c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90"/>
      <c r="B91" s="191"/>
      <c r="C91" s="192" t="s">
        <v>137</v>
      </c>
      <c r="D91" s="193" t="s">
        <v>61</v>
      </c>
      <c r="E91" s="193" t="s">
        <v>57</v>
      </c>
      <c r="F91" s="193" t="s">
        <v>58</v>
      </c>
      <c r="G91" s="193" t="s">
        <v>138</v>
      </c>
      <c r="H91" s="193" t="s">
        <v>139</v>
      </c>
      <c r="I91" s="193" t="s">
        <v>140</v>
      </c>
      <c r="J91" s="193" t="s">
        <v>128</v>
      </c>
      <c r="K91" s="194" t="s">
        <v>141</v>
      </c>
      <c r="L91" s="195"/>
      <c r="M91" s="95" t="s">
        <v>19</v>
      </c>
      <c r="N91" s="96" t="s">
        <v>46</v>
      </c>
      <c r="O91" s="96" t="s">
        <v>142</v>
      </c>
      <c r="P91" s="96" t="s">
        <v>143</v>
      </c>
      <c r="Q91" s="96" t="s">
        <v>144</v>
      </c>
      <c r="R91" s="96" t="s">
        <v>145</v>
      </c>
      <c r="S91" s="96" t="s">
        <v>146</v>
      </c>
      <c r="T91" s="97" t="s">
        <v>147</v>
      </c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</row>
    <row r="92" s="2" customFormat="1" ht="22.8" customHeight="1">
      <c r="A92" s="41"/>
      <c r="B92" s="42"/>
      <c r="C92" s="102" t="s">
        <v>148</v>
      </c>
      <c r="D92" s="43"/>
      <c r="E92" s="43"/>
      <c r="F92" s="43"/>
      <c r="G92" s="43"/>
      <c r="H92" s="43"/>
      <c r="I92" s="43"/>
      <c r="J92" s="196">
        <f>BK92</f>
        <v>0</v>
      </c>
      <c r="K92" s="43"/>
      <c r="L92" s="47"/>
      <c r="M92" s="98"/>
      <c r="N92" s="197"/>
      <c r="O92" s="99"/>
      <c r="P92" s="198">
        <f>P93</f>
        <v>0</v>
      </c>
      <c r="Q92" s="99"/>
      <c r="R92" s="198">
        <f>R93</f>
        <v>28.3202575</v>
      </c>
      <c r="S92" s="99"/>
      <c r="T92" s="199">
        <f>T93</f>
        <v>3.9649999999999999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75</v>
      </c>
      <c r="AU92" s="20" t="s">
        <v>129</v>
      </c>
      <c r="BK92" s="200">
        <f>BK93</f>
        <v>0</v>
      </c>
    </row>
    <row r="93" s="12" customFormat="1" ht="25.92" customHeight="1">
      <c r="A93" s="12"/>
      <c r="B93" s="201"/>
      <c r="C93" s="202"/>
      <c r="D93" s="203" t="s">
        <v>75</v>
      </c>
      <c r="E93" s="204" t="s">
        <v>149</v>
      </c>
      <c r="F93" s="204" t="s">
        <v>150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P94+P172+P209+P252+P271</f>
        <v>0</v>
      </c>
      <c r="Q93" s="209"/>
      <c r="R93" s="210">
        <f>R94+R172+R209+R252+R271</f>
        <v>28.3202575</v>
      </c>
      <c r="S93" s="209"/>
      <c r="T93" s="211">
        <f>T94+T172+T209+T252+T271</f>
        <v>3.9649999999999999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83</v>
      </c>
      <c r="AT93" s="213" t="s">
        <v>75</v>
      </c>
      <c r="AU93" s="213" t="s">
        <v>76</v>
      </c>
      <c r="AY93" s="212" t="s">
        <v>151</v>
      </c>
      <c r="BK93" s="214">
        <f>BK94+BK172+BK209+BK252+BK271</f>
        <v>0</v>
      </c>
    </row>
    <row r="94" s="12" customFormat="1" ht="22.8" customHeight="1">
      <c r="A94" s="12"/>
      <c r="B94" s="201"/>
      <c r="C94" s="202"/>
      <c r="D94" s="203" t="s">
        <v>75</v>
      </c>
      <c r="E94" s="215" t="s">
        <v>83</v>
      </c>
      <c r="F94" s="215" t="s">
        <v>152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P95+SUM(P96:P156)</f>
        <v>0</v>
      </c>
      <c r="Q94" s="209"/>
      <c r="R94" s="210">
        <f>R95+SUM(R96:R156)</f>
        <v>3.3763834999999998</v>
      </c>
      <c r="S94" s="209"/>
      <c r="T94" s="211">
        <f>T95+SUM(T96:T156)</f>
        <v>3.9649999999999999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2" t="s">
        <v>83</v>
      </c>
      <c r="AT94" s="213" t="s">
        <v>75</v>
      </c>
      <c r="AU94" s="213" t="s">
        <v>83</v>
      </c>
      <c r="AY94" s="212" t="s">
        <v>151</v>
      </c>
      <c r="BK94" s="214">
        <f>BK95+SUM(BK96:BK156)</f>
        <v>0</v>
      </c>
    </row>
    <row r="95" s="2" customFormat="1" ht="16.5" customHeight="1">
      <c r="A95" s="41"/>
      <c r="B95" s="42"/>
      <c r="C95" s="217" t="s">
        <v>83</v>
      </c>
      <c r="D95" s="217" t="s">
        <v>153</v>
      </c>
      <c r="E95" s="218" t="s">
        <v>1445</v>
      </c>
      <c r="F95" s="219" t="s">
        <v>1446</v>
      </c>
      <c r="G95" s="220" t="s">
        <v>193</v>
      </c>
      <c r="H95" s="221">
        <v>31.5</v>
      </c>
      <c r="I95" s="222"/>
      <c r="J95" s="223">
        <f>ROUND(I95*H95,2)</f>
        <v>0</v>
      </c>
      <c r="K95" s="219" t="s">
        <v>157</v>
      </c>
      <c r="L95" s="47"/>
      <c r="M95" s="224" t="s">
        <v>19</v>
      </c>
      <c r="N95" s="225" t="s">
        <v>47</v>
      </c>
      <c r="O95" s="87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8" t="s">
        <v>158</v>
      </c>
      <c r="AT95" s="228" t="s">
        <v>153</v>
      </c>
      <c r="AU95" s="228" t="s">
        <v>85</v>
      </c>
      <c r="AY95" s="20" t="s">
        <v>151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0" t="s">
        <v>83</v>
      </c>
      <c r="BK95" s="229">
        <f>ROUND(I95*H95,2)</f>
        <v>0</v>
      </c>
      <c r="BL95" s="20" t="s">
        <v>158</v>
      </c>
      <c r="BM95" s="228" t="s">
        <v>1447</v>
      </c>
    </row>
    <row r="96" s="2" customFormat="1">
      <c r="A96" s="41"/>
      <c r="B96" s="42"/>
      <c r="C96" s="43"/>
      <c r="D96" s="230" t="s">
        <v>160</v>
      </c>
      <c r="E96" s="43"/>
      <c r="F96" s="231" t="s">
        <v>1448</v>
      </c>
      <c r="G96" s="43"/>
      <c r="H96" s="43"/>
      <c r="I96" s="232"/>
      <c r="J96" s="43"/>
      <c r="K96" s="43"/>
      <c r="L96" s="47"/>
      <c r="M96" s="233"/>
      <c r="N96" s="23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160</v>
      </c>
      <c r="AU96" s="20" t="s">
        <v>85</v>
      </c>
    </row>
    <row r="97" s="13" customFormat="1">
      <c r="A97" s="13"/>
      <c r="B97" s="235"/>
      <c r="C97" s="236"/>
      <c r="D97" s="237" t="s">
        <v>162</v>
      </c>
      <c r="E97" s="238" t="s">
        <v>19</v>
      </c>
      <c r="F97" s="239" t="s">
        <v>1449</v>
      </c>
      <c r="G97" s="236"/>
      <c r="H97" s="240">
        <v>31.5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162</v>
      </c>
      <c r="AU97" s="246" t="s">
        <v>85</v>
      </c>
      <c r="AV97" s="13" t="s">
        <v>85</v>
      </c>
      <c r="AW97" s="13" t="s">
        <v>37</v>
      </c>
      <c r="AX97" s="13" t="s">
        <v>83</v>
      </c>
      <c r="AY97" s="246" t="s">
        <v>151</v>
      </c>
    </row>
    <row r="98" s="2" customFormat="1" ht="24.15" customHeight="1">
      <c r="A98" s="41"/>
      <c r="B98" s="42"/>
      <c r="C98" s="217" t="s">
        <v>85</v>
      </c>
      <c r="D98" s="217" t="s">
        <v>153</v>
      </c>
      <c r="E98" s="218" t="s">
        <v>1450</v>
      </c>
      <c r="F98" s="219" t="s">
        <v>1451</v>
      </c>
      <c r="G98" s="220" t="s">
        <v>211</v>
      </c>
      <c r="H98" s="221">
        <v>7.3129999999999997</v>
      </c>
      <c r="I98" s="222"/>
      <c r="J98" s="223">
        <f>ROUND(I98*H98,2)</f>
        <v>0</v>
      </c>
      <c r="K98" s="219" t="s">
        <v>157</v>
      </c>
      <c r="L98" s="47"/>
      <c r="M98" s="224" t="s">
        <v>19</v>
      </c>
      <c r="N98" s="225" t="s">
        <v>47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158</v>
      </c>
      <c r="AT98" s="228" t="s">
        <v>153</v>
      </c>
      <c r="AU98" s="228" t="s">
        <v>85</v>
      </c>
      <c r="AY98" s="20" t="s">
        <v>151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83</v>
      </c>
      <c r="BK98" s="229">
        <f>ROUND(I98*H98,2)</f>
        <v>0</v>
      </c>
      <c r="BL98" s="20" t="s">
        <v>158</v>
      </c>
      <c r="BM98" s="228" t="s">
        <v>1452</v>
      </c>
    </row>
    <row r="99" s="2" customFormat="1">
      <c r="A99" s="41"/>
      <c r="B99" s="42"/>
      <c r="C99" s="43"/>
      <c r="D99" s="230" t="s">
        <v>160</v>
      </c>
      <c r="E99" s="43"/>
      <c r="F99" s="231" t="s">
        <v>1453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160</v>
      </c>
      <c r="AU99" s="20" t="s">
        <v>85</v>
      </c>
    </row>
    <row r="100" s="13" customFormat="1">
      <c r="A100" s="13"/>
      <c r="B100" s="235"/>
      <c r="C100" s="236"/>
      <c r="D100" s="237" t="s">
        <v>162</v>
      </c>
      <c r="E100" s="238" t="s">
        <v>19</v>
      </c>
      <c r="F100" s="239" t="s">
        <v>1454</v>
      </c>
      <c r="G100" s="236"/>
      <c r="H100" s="240">
        <v>7.3129999999999997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162</v>
      </c>
      <c r="AU100" s="246" t="s">
        <v>85</v>
      </c>
      <c r="AV100" s="13" t="s">
        <v>85</v>
      </c>
      <c r="AW100" s="13" t="s">
        <v>37</v>
      </c>
      <c r="AX100" s="13" t="s">
        <v>83</v>
      </c>
      <c r="AY100" s="246" t="s">
        <v>151</v>
      </c>
    </row>
    <row r="101" s="2" customFormat="1" ht="37.8" customHeight="1">
      <c r="A101" s="41"/>
      <c r="B101" s="42"/>
      <c r="C101" s="217" t="s">
        <v>94</v>
      </c>
      <c r="D101" s="217" t="s">
        <v>153</v>
      </c>
      <c r="E101" s="218" t="s">
        <v>1455</v>
      </c>
      <c r="F101" s="219" t="s">
        <v>1456</v>
      </c>
      <c r="G101" s="220" t="s">
        <v>211</v>
      </c>
      <c r="H101" s="221">
        <v>8.7750000000000004</v>
      </c>
      <c r="I101" s="222"/>
      <c r="J101" s="223">
        <f>ROUND(I101*H101,2)</f>
        <v>0</v>
      </c>
      <c r="K101" s="219" t="s">
        <v>157</v>
      </c>
      <c r="L101" s="47"/>
      <c r="M101" s="224" t="s">
        <v>19</v>
      </c>
      <c r="N101" s="225" t="s">
        <v>47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158</v>
      </c>
      <c r="AT101" s="228" t="s">
        <v>153</v>
      </c>
      <c r="AU101" s="228" t="s">
        <v>85</v>
      </c>
      <c r="AY101" s="20" t="s">
        <v>151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83</v>
      </c>
      <c r="BK101" s="229">
        <f>ROUND(I101*H101,2)</f>
        <v>0</v>
      </c>
      <c r="BL101" s="20" t="s">
        <v>158</v>
      </c>
      <c r="BM101" s="228" t="s">
        <v>1457</v>
      </c>
    </row>
    <row r="102" s="2" customFormat="1">
      <c r="A102" s="41"/>
      <c r="B102" s="42"/>
      <c r="C102" s="43"/>
      <c r="D102" s="230" t="s">
        <v>160</v>
      </c>
      <c r="E102" s="43"/>
      <c r="F102" s="231" t="s">
        <v>1458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160</v>
      </c>
      <c r="AU102" s="20" t="s">
        <v>85</v>
      </c>
    </row>
    <row r="103" s="13" customFormat="1">
      <c r="A103" s="13"/>
      <c r="B103" s="235"/>
      <c r="C103" s="236"/>
      <c r="D103" s="237" t="s">
        <v>162</v>
      </c>
      <c r="E103" s="238" t="s">
        <v>19</v>
      </c>
      <c r="F103" s="239" t="s">
        <v>1459</v>
      </c>
      <c r="G103" s="236"/>
      <c r="H103" s="240">
        <v>8.7750000000000004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162</v>
      </c>
      <c r="AU103" s="246" t="s">
        <v>85</v>
      </c>
      <c r="AV103" s="13" t="s">
        <v>85</v>
      </c>
      <c r="AW103" s="13" t="s">
        <v>37</v>
      </c>
      <c r="AX103" s="13" t="s">
        <v>83</v>
      </c>
      <c r="AY103" s="246" t="s">
        <v>151</v>
      </c>
    </row>
    <row r="104" s="2" customFormat="1" ht="37.8" customHeight="1">
      <c r="A104" s="41"/>
      <c r="B104" s="42"/>
      <c r="C104" s="217" t="s">
        <v>158</v>
      </c>
      <c r="D104" s="217" t="s">
        <v>153</v>
      </c>
      <c r="E104" s="218" t="s">
        <v>1460</v>
      </c>
      <c r="F104" s="219" t="s">
        <v>1461</v>
      </c>
      <c r="G104" s="220" t="s">
        <v>211</v>
      </c>
      <c r="H104" s="221">
        <v>5.4379999999999997</v>
      </c>
      <c r="I104" s="222"/>
      <c r="J104" s="223">
        <f>ROUND(I104*H104,2)</f>
        <v>0</v>
      </c>
      <c r="K104" s="219" t="s">
        <v>157</v>
      </c>
      <c r="L104" s="47"/>
      <c r="M104" s="224" t="s">
        <v>19</v>
      </c>
      <c r="N104" s="225" t="s">
        <v>47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158</v>
      </c>
      <c r="AT104" s="228" t="s">
        <v>153</v>
      </c>
      <c r="AU104" s="228" t="s">
        <v>85</v>
      </c>
      <c r="AY104" s="20" t="s">
        <v>151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83</v>
      </c>
      <c r="BK104" s="229">
        <f>ROUND(I104*H104,2)</f>
        <v>0</v>
      </c>
      <c r="BL104" s="20" t="s">
        <v>158</v>
      </c>
      <c r="BM104" s="228" t="s">
        <v>1462</v>
      </c>
    </row>
    <row r="105" s="2" customFormat="1">
      <c r="A105" s="41"/>
      <c r="B105" s="42"/>
      <c r="C105" s="43"/>
      <c r="D105" s="230" t="s">
        <v>160</v>
      </c>
      <c r="E105" s="43"/>
      <c r="F105" s="231" t="s">
        <v>1463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160</v>
      </c>
      <c r="AU105" s="20" t="s">
        <v>85</v>
      </c>
    </row>
    <row r="106" s="13" customFormat="1">
      <c r="A106" s="13"/>
      <c r="B106" s="235"/>
      <c r="C106" s="236"/>
      <c r="D106" s="237" t="s">
        <v>162</v>
      </c>
      <c r="E106" s="238" t="s">
        <v>19</v>
      </c>
      <c r="F106" s="239" t="s">
        <v>1464</v>
      </c>
      <c r="G106" s="236"/>
      <c r="H106" s="240">
        <v>5.4379999999999997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162</v>
      </c>
      <c r="AU106" s="246" t="s">
        <v>85</v>
      </c>
      <c r="AV106" s="13" t="s">
        <v>85</v>
      </c>
      <c r="AW106" s="13" t="s">
        <v>37</v>
      </c>
      <c r="AX106" s="13" t="s">
        <v>83</v>
      </c>
      <c r="AY106" s="246" t="s">
        <v>151</v>
      </c>
    </row>
    <row r="107" s="2" customFormat="1" ht="37.8" customHeight="1">
      <c r="A107" s="41"/>
      <c r="B107" s="42"/>
      <c r="C107" s="217" t="s">
        <v>182</v>
      </c>
      <c r="D107" s="217" t="s">
        <v>153</v>
      </c>
      <c r="E107" s="218" t="s">
        <v>1465</v>
      </c>
      <c r="F107" s="219" t="s">
        <v>1466</v>
      </c>
      <c r="G107" s="220" t="s">
        <v>211</v>
      </c>
      <c r="H107" s="221">
        <v>43.503999999999998</v>
      </c>
      <c r="I107" s="222"/>
      <c r="J107" s="223">
        <f>ROUND(I107*H107,2)</f>
        <v>0</v>
      </c>
      <c r="K107" s="219" t="s">
        <v>157</v>
      </c>
      <c r="L107" s="47"/>
      <c r="M107" s="224" t="s">
        <v>19</v>
      </c>
      <c r="N107" s="225" t="s">
        <v>47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158</v>
      </c>
      <c r="AT107" s="228" t="s">
        <v>153</v>
      </c>
      <c r="AU107" s="228" t="s">
        <v>85</v>
      </c>
      <c r="AY107" s="20" t="s">
        <v>151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83</v>
      </c>
      <c r="BK107" s="229">
        <f>ROUND(I107*H107,2)</f>
        <v>0</v>
      </c>
      <c r="BL107" s="20" t="s">
        <v>158</v>
      </c>
      <c r="BM107" s="228" t="s">
        <v>1467</v>
      </c>
    </row>
    <row r="108" s="2" customFormat="1">
      <c r="A108" s="41"/>
      <c r="B108" s="42"/>
      <c r="C108" s="43"/>
      <c r="D108" s="230" t="s">
        <v>160</v>
      </c>
      <c r="E108" s="43"/>
      <c r="F108" s="231" t="s">
        <v>1468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160</v>
      </c>
      <c r="AU108" s="20" t="s">
        <v>85</v>
      </c>
    </row>
    <row r="109" s="13" customFormat="1">
      <c r="A109" s="13"/>
      <c r="B109" s="235"/>
      <c r="C109" s="236"/>
      <c r="D109" s="237" t="s">
        <v>162</v>
      </c>
      <c r="E109" s="238" t="s">
        <v>19</v>
      </c>
      <c r="F109" s="239" t="s">
        <v>1469</v>
      </c>
      <c r="G109" s="236"/>
      <c r="H109" s="240">
        <v>43.503999999999998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162</v>
      </c>
      <c r="AU109" s="246" t="s">
        <v>85</v>
      </c>
      <c r="AV109" s="13" t="s">
        <v>85</v>
      </c>
      <c r="AW109" s="13" t="s">
        <v>37</v>
      </c>
      <c r="AX109" s="13" t="s">
        <v>83</v>
      </c>
      <c r="AY109" s="246" t="s">
        <v>151</v>
      </c>
    </row>
    <row r="110" s="2" customFormat="1" ht="24.15" customHeight="1">
      <c r="A110" s="41"/>
      <c r="B110" s="42"/>
      <c r="C110" s="217" t="s">
        <v>190</v>
      </c>
      <c r="D110" s="217" t="s">
        <v>153</v>
      </c>
      <c r="E110" s="218" t="s">
        <v>351</v>
      </c>
      <c r="F110" s="219" t="s">
        <v>352</v>
      </c>
      <c r="G110" s="220" t="s">
        <v>211</v>
      </c>
      <c r="H110" s="221">
        <v>6.9000000000000004</v>
      </c>
      <c r="I110" s="222"/>
      <c r="J110" s="223">
        <f>ROUND(I110*H110,2)</f>
        <v>0</v>
      </c>
      <c r="K110" s="219" t="s">
        <v>157</v>
      </c>
      <c r="L110" s="47"/>
      <c r="M110" s="224" t="s">
        <v>19</v>
      </c>
      <c r="N110" s="225" t="s">
        <v>47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158</v>
      </c>
      <c r="AT110" s="228" t="s">
        <v>153</v>
      </c>
      <c r="AU110" s="228" t="s">
        <v>85</v>
      </c>
      <c r="AY110" s="20" t="s">
        <v>151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83</v>
      </c>
      <c r="BK110" s="229">
        <f>ROUND(I110*H110,2)</f>
        <v>0</v>
      </c>
      <c r="BL110" s="20" t="s">
        <v>158</v>
      </c>
      <c r="BM110" s="228" t="s">
        <v>1470</v>
      </c>
    </row>
    <row r="111" s="2" customFormat="1">
      <c r="A111" s="41"/>
      <c r="B111" s="42"/>
      <c r="C111" s="43"/>
      <c r="D111" s="230" t="s">
        <v>160</v>
      </c>
      <c r="E111" s="43"/>
      <c r="F111" s="231" t="s">
        <v>354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160</v>
      </c>
      <c r="AU111" s="20" t="s">
        <v>85</v>
      </c>
    </row>
    <row r="112" s="13" customFormat="1">
      <c r="A112" s="13"/>
      <c r="B112" s="235"/>
      <c r="C112" s="236"/>
      <c r="D112" s="237" t="s">
        <v>162</v>
      </c>
      <c r="E112" s="238" t="s">
        <v>19</v>
      </c>
      <c r="F112" s="239" t="s">
        <v>1471</v>
      </c>
      <c r="G112" s="236"/>
      <c r="H112" s="240">
        <v>6.9000000000000004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162</v>
      </c>
      <c r="AU112" s="246" t="s">
        <v>85</v>
      </c>
      <c r="AV112" s="13" t="s">
        <v>85</v>
      </c>
      <c r="AW112" s="13" t="s">
        <v>37</v>
      </c>
      <c r="AX112" s="13" t="s">
        <v>83</v>
      </c>
      <c r="AY112" s="246" t="s">
        <v>151</v>
      </c>
    </row>
    <row r="113" s="2" customFormat="1" ht="24.15" customHeight="1">
      <c r="A113" s="41"/>
      <c r="B113" s="42"/>
      <c r="C113" s="217" t="s">
        <v>197</v>
      </c>
      <c r="D113" s="217" t="s">
        <v>153</v>
      </c>
      <c r="E113" s="218" t="s">
        <v>362</v>
      </c>
      <c r="F113" s="219" t="s">
        <v>363</v>
      </c>
      <c r="G113" s="220" t="s">
        <v>364</v>
      </c>
      <c r="H113" s="221">
        <v>10.332000000000001</v>
      </c>
      <c r="I113" s="222"/>
      <c r="J113" s="223">
        <f>ROUND(I113*H113,2)</f>
        <v>0</v>
      </c>
      <c r="K113" s="219" t="s">
        <v>157</v>
      </c>
      <c r="L113" s="47"/>
      <c r="M113" s="224" t="s">
        <v>19</v>
      </c>
      <c r="N113" s="225" t="s">
        <v>47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158</v>
      </c>
      <c r="AT113" s="228" t="s">
        <v>153</v>
      </c>
      <c r="AU113" s="228" t="s">
        <v>85</v>
      </c>
      <c r="AY113" s="20" t="s">
        <v>151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83</v>
      </c>
      <c r="BK113" s="229">
        <f>ROUND(I113*H113,2)</f>
        <v>0</v>
      </c>
      <c r="BL113" s="20" t="s">
        <v>158</v>
      </c>
      <c r="BM113" s="228" t="s">
        <v>1472</v>
      </c>
    </row>
    <row r="114" s="2" customFormat="1">
      <c r="A114" s="41"/>
      <c r="B114" s="42"/>
      <c r="C114" s="43"/>
      <c r="D114" s="230" t="s">
        <v>160</v>
      </c>
      <c r="E114" s="43"/>
      <c r="F114" s="231" t="s">
        <v>366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160</v>
      </c>
      <c r="AU114" s="20" t="s">
        <v>85</v>
      </c>
    </row>
    <row r="115" s="13" customFormat="1">
      <c r="A115" s="13"/>
      <c r="B115" s="235"/>
      <c r="C115" s="236"/>
      <c r="D115" s="237" t="s">
        <v>162</v>
      </c>
      <c r="E115" s="238" t="s">
        <v>19</v>
      </c>
      <c r="F115" s="239" t="s">
        <v>1473</v>
      </c>
      <c r="G115" s="236"/>
      <c r="H115" s="240">
        <v>10.332000000000001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162</v>
      </c>
      <c r="AU115" s="246" t="s">
        <v>85</v>
      </c>
      <c r="AV115" s="13" t="s">
        <v>85</v>
      </c>
      <c r="AW115" s="13" t="s">
        <v>37</v>
      </c>
      <c r="AX115" s="13" t="s">
        <v>83</v>
      </c>
      <c r="AY115" s="246" t="s">
        <v>151</v>
      </c>
    </row>
    <row r="116" s="2" customFormat="1" ht="24.15" customHeight="1">
      <c r="A116" s="41"/>
      <c r="B116" s="42"/>
      <c r="C116" s="217" t="s">
        <v>208</v>
      </c>
      <c r="D116" s="217" t="s">
        <v>153</v>
      </c>
      <c r="E116" s="218" t="s">
        <v>369</v>
      </c>
      <c r="F116" s="219" t="s">
        <v>370</v>
      </c>
      <c r="G116" s="220" t="s">
        <v>211</v>
      </c>
      <c r="H116" s="221">
        <v>10.462999999999999</v>
      </c>
      <c r="I116" s="222"/>
      <c r="J116" s="223">
        <f>ROUND(I116*H116,2)</f>
        <v>0</v>
      </c>
      <c r="K116" s="219" t="s">
        <v>157</v>
      </c>
      <c r="L116" s="47"/>
      <c r="M116" s="224" t="s">
        <v>19</v>
      </c>
      <c r="N116" s="225" t="s">
        <v>47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158</v>
      </c>
      <c r="AT116" s="228" t="s">
        <v>153</v>
      </c>
      <c r="AU116" s="228" t="s">
        <v>85</v>
      </c>
      <c r="AY116" s="20" t="s">
        <v>151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83</v>
      </c>
      <c r="BK116" s="229">
        <f>ROUND(I116*H116,2)</f>
        <v>0</v>
      </c>
      <c r="BL116" s="20" t="s">
        <v>158</v>
      </c>
      <c r="BM116" s="228" t="s">
        <v>1474</v>
      </c>
    </row>
    <row r="117" s="2" customFormat="1">
      <c r="A117" s="41"/>
      <c r="B117" s="42"/>
      <c r="C117" s="43"/>
      <c r="D117" s="230" t="s">
        <v>160</v>
      </c>
      <c r="E117" s="43"/>
      <c r="F117" s="231" t="s">
        <v>372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160</v>
      </c>
      <c r="AU117" s="20" t="s">
        <v>85</v>
      </c>
    </row>
    <row r="118" s="13" customFormat="1">
      <c r="A118" s="13"/>
      <c r="B118" s="235"/>
      <c r="C118" s="236"/>
      <c r="D118" s="237" t="s">
        <v>162</v>
      </c>
      <c r="E118" s="238" t="s">
        <v>19</v>
      </c>
      <c r="F118" s="239" t="s">
        <v>1475</v>
      </c>
      <c r="G118" s="236"/>
      <c r="H118" s="240">
        <v>10.462999999999999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162</v>
      </c>
      <c r="AU118" s="246" t="s">
        <v>85</v>
      </c>
      <c r="AV118" s="13" t="s">
        <v>85</v>
      </c>
      <c r="AW118" s="13" t="s">
        <v>37</v>
      </c>
      <c r="AX118" s="13" t="s">
        <v>83</v>
      </c>
      <c r="AY118" s="246" t="s">
        <v>151</v>
      </c>
    </row>
    <row r="119" s="2" customFormat="1" ht="24.15" customHeight="1">
      <c r="A119" s="41"/>
      <c r="B119" s="42"/>
      <c r="C119" s="217" t="s">
        <v>215</v>
      </c>
      <c r="D119" s="217" t="s">
        <v>153</v>
      </c>
      <c r="E119" s="218" t="s">
        <v>375</v>
      </c>
      <c r="F119" s="219" t="s">
        <v>376</v>
      </c>
      <c r="G119" s="220" t="s">
        <v>211</v>
      </c>
      <c r="H119" s="221">
        <v>3.75</v>
      </c>
      <c r="I119" s="222"/>
      <c r="J119" s="223">
        <f>ROUND(I119*H119,2)</f>
        <v>0</v>
      </c>
      <c r="K119" s="219" t="s">
        <v>157</v>
      </c>
      <c r="L119" s="47"/>
      <c r="M119" s="224" t="s">
        <v>19</v>
      </c>
      <c r="N119" s="225" t="s">
        <v>47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158</v>
      </c>
      <c r="AT119" s="228" t="s">
        <v>153</v>
      </c>
      <c r="AU119" s="228" t="s">
        <v>85</v>
      </c>
      <c r="AY119" s="20" t="s">
        <v>151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83</v>
      </c>
      <c r="BK119" s="229">
        <f>ROUND(I119*H119,2)</f>
        <v>0</v>
      </c>
      <c r="BL119" s="20" t="s">
        <v>158</v>
      </c>
      <c r="BM119" s="228" t="s">
        <v>1476</v>
      </c>
    </row>
    <row r="120" s="2" customFormat="1">
      <c r="A120" s="41"/>
      <c r="B120" s="42"/>
      <c r="C120" s="43"/>
      <c r="D120" s="230" t="s">
        <v>160</v>
      </c>
      <c r="E120" s="43"/>
      <c r="F120" s="231" t="s">
        <v>378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160</v>
      </c>
      <c r="AU120" s="20" t="s">
        <v>85</v>
      </c>
    </row>
    <row r="121" s="13" customFormat="1">
      <c r="A121" s="13"/>
      <c r="B121" s="235"/>
      <c r="C121" s="236"/>
      <c r="D121" s="237" t="s">
        <v>162</v>
      </c>
      <c r="E121" s="238" t="s">
        <v>19</v>
      </c>
      <c r="F121" s="239" t="s">
        <v>1477</v>
      </c>
      <c r="G121" s="236"/>
      <c r="H121" s="240">
        <v>3.75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162</v>
      </c>
      <c r="AU121" s="246" t="s">
        <v>85</v>
      </c>
      <c r="AV121" s="13" t="s">
        <v>85</v>
      </c>
      <c r="AW121" s="13" t="s">
        <v>37</v>
      </c>
      <c r="AX121" s="13" t="s">
        <v>83</v>
      </c>
      <c r="AY121" s="246" t="s">
        <v>151</v>
      </c>
    </row>
    <row r="122" s="2" customFormat="1" ht="16.5" customHeight="1">
      <c r="A122" s="41"/>
      <c r="B122" s="42"/>
      <c r="C122" s="279" t="s">
        <v>241</v>
      </c>
      <c r="D122" s="279" t="s">
        <v>395</v>
      </c>
      <c r="E122" s="280" t="s">
        <v>1478</v>
      </c>
      <c r="F122" s="281" t="s">
        <v>1479</v>
      </c>
      <c r="G122" s="282" t="s">
        <v>364</v>
      </c>
      <c r="H122" s="283">
        <v>3.375</v>
      </c>
      <c r="I122" s="284"/>
      <c r="J122" s="285">
        <f>ROUND(I122*H122,2)</f>
        <v>0</v>
      </c>
      <c r="K122" s="281" t="s">
        <v>157</v>
      </c>
      <c r="L122" s="286"/>
      <c r="M122" s="287" t="s">
        <v>19</v>
      </c>
      <c r="N122" s="288" t="s">
        <v>47</v>
      </c>
      <c r="O122" s="87"/>
      <c r="P122" s="226">
        <f>O122*H122</f>
        <v>0</v>
      </c>
      <c r="Q122" s="226">
        <v>1</v>
      </c>
      <c r="R122" s="226">
        <f>Q122*H122</f>
        <v>3.375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208</v>
      </c>
      <c r="AT122" s="228" t="s">
        <v>395</v>
      </c>
      <c r="AU122" s="228" t="s">
        <v>85</v>
      </c>
      <c r="AY122" s="20" t="s">
        <v>151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83</v>
      </c>
      <c r="BK122" s="229">
        <f>ROUND(I122*H122,2)</f>
        <v>0</v>
      </c>
      <c r="BL122" s="20" t="s">
        <v>158</v>
      </c>
      <c r="BM122" s="228" t="s">
        <v>1480</v>
      </c>
    </row>
    <row r="123" s="13" customFormat="1">
      <c r="A123" s="13"/>
      <c r="B123" s="235"/>
      <c r="C123" s="236"/>
      <c r="D123" s="237" t="s">
        <v>162</v>
      </c>
      <c r="E123" s="238" t="s">
        <v>19</v>
      </c>
      <c r="F123" s="239" t="s">
        <v>1481</v>
      </c>
      <c r="G123" s="236"/>
      <c r="H123" s="240">
        <v>3.375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162</v>
      </c>
      <c r="AU123" s="246" t="s">
        <v>85</v>
      </c>
      <c r="AV123" s="13" t="s">
        <v>85</v>
      </c>
      <c r="AW123" s="13" t="s">
        <v>37</v>
      </c>
      <c r="AX123" s="13" t="s">
        <v>83</v>
      </c>
      <c r="AY123" s="246" t="s">
        <v>151</v>
      </c>
    </row>
    <row r="124" s="2" customFormat="1" ht="24.15" customHeight="1">
      <c r="A124" s="41"/>
      <c r="B124" s="42"/>
      <c r="C124" s="217" t="s">
        <v>247</v>
      </c>
      <c r="D124" s="217" t="s">
        <v>153</v>
      </c>
      <c r="E124" s="218" t="s">
        <v>1482</v>
      </c>
      <c r="F124" s="219" t="s">
        <v>1483</v>
      </c>
      <c r="G124" s="220" t="s">
        <v>193</v>
      </c>
      <c r="H124" s="221">
        <v>31.5</v>
      </c>
      <c r="I124" s="222"/>
      <c r="J124" s="223">
        <f>ROUND(I124*H124,2)</f>
        <v>0</v>
      </c>
      <c r="K124" s="219" t="s">
        <v>157</v>
      </c>
      <c r="L124" s="47"/>
      <c r="M124" s="224" t="s">
        <v>19</v>
      </c>
      <c r="N124" s="225" t="s">
        <v>47</v>
      </c>
      <c r="O124" s="87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158</v>
      </c>
      <c r="AT124" s="228" t="s">
        <v>153</v>
      </c>
      <c r="AU124" s="228" t="s">
        <v>85</v>
      </c>
      <c r="AY124" s="20" t="s">
        <v>151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0" t="s">
        <v>83</v>
      </c>
      <c r="BK124" s="229">
        <f>ROUND(I124*H124,2)</f>
        <v>0</v>
      </c>
      <c r="BL124" s="20" t="s">
        <v>158</v>
      </c>
      <c r="BM124" s="228" t="s">
        <v>1484</v>
      </c>
    </row>
    <row r="125" s="2" customFormat="1">
      <c r="A125" s="41"/>
      <c r="B125" s="42"/>
      <c r="C125" s="43"/>
      <c r="D125" s="230" t="s">
        <v>160</v>
      </c>
      <c r="E125" s="43"/>
      <c r="F125" s="231" t="s">
        <v>1485</v>
      </c>
      <c r="G125" s="43"/>
      <c r="H125" s="43"/>
      <c r="I125" s="232"/>
      <c r="J125" s="43"/>
      <c r="K125" s="43"/>
      <c r="L125" s="47"/>
      <c r="M125" s="233"/>
      <c r="N125" s="23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160</v>
      </c>
      <c r="AU125" s="20" t="s">
        <v>85</v>
      </c>
    </row>
    <row r="126" s="13" customFormat="1">
      <c r="A126" s="13"/>
      <c r="B126" s="235"/>
      <c r="C126" s="236"/>
      <c r="D126" s="237" t="s">
        <v>162</v>
      </c>
      <c r="E126" s="238" t="s">
        <v>19</v>
      </c>
      <c r="F126" s="239" t="s">
        <v>1449</v>
      </c>
      <c r="G126" s="236"/>
      <c r="H126" s="240">
        <v>31.5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162</v>
      </c>
      <c r="AU126" s="246" t="s">
        <v>85</v>
      </c>
      <c r="AV126" s="13" t="s">
        <v>85</v>
      </c>
      <c r="AW126" s="13" t="s">
        <v>37</v>
      </c>
      <c r="AX126" s="13" t="s">
        <v>83</v>
      </c>
      <c r="AY126" s="246" t="s">
        <v>151</v>
      </c>
    </row>
    <row r="127" s="2" customFormat="1" ht="24.15" customHeight="1">
      <c r="A127" s="41"/>
      <c r="B127" s="42"/>
      <c r="C127" s="217" t="s">
        <v>8</v>
      </c>
      <c r="D127" s="217" t="s">
        <v>153</v>
      </c>
      <c r="E127" s="218" t="s">
        <v>431</v>
      </c>
      <c r="F127" s="219" t="s">
        <v>432</v>
      </c>
      <c r="G127" s="220" t="s">
        <v>193</v>
      </c>
      <c r="H127" s="221">
        <v>67.5</v>
      </c>
      <c r="I127" s="222"/>
      <c r="J127" s="223">
        <f>ROUND(I127*H127,2)</f>
        <v>0</v>
      </c>
      <c r="K127" s="219" t="s">
        <v>157</v>
      </c>
      <c r="L127" s="47"/>
      <c r="M127" s="224" t="s">
        <v>19</v>
      </c>
      <c r="N127" s="225" t="s">
        <v>47</v>
      </c>
      <c r="O127" s="87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158</v>
      </c>
      <c r="AT127" s="228" t="s">
        <v>153</v>
      </c>
      <c r="AU127" s="228" t="s">
        <v>85</v>
      </c>
      <c r="AY127" s="20" t="s">
        <v>151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0" t="s">
        <v>83</v>
      </c>
      <c r="BK127" s="229">
        <f>ROUND(I127*H127,2)</f>
        <v>0</v>
      </c>
      <c r="BL127" s="20" t="s">
        <v>158</v>
      </c>
      <c r="BM127" s="228" t="s">
        <v>1486</v>
      </c>
    </row>
    <row r="128" s="2" customFormat="1">
      <c r="A128" s="41"/>
      <c r="B128" s="42"/>
      <c r="C128" s="43"/>
      <c r="D128" s="230" t="s">
        <v>160</v>
      </c>
      <c r="E128" s="43"/>
      <c r="F128" s="231" t="s">
        <v>434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160</v>
      </c>
      <c r="AU128" s="20" t="s">
        <v>85</v>
      </c>
    </row>
    <row r="129" s="13" customFormat="1">
      <c r="A129" s="13"/>
      <c r="B129" s="235"/>
      <c r="C129" s="236"/>
      <c r="D129" s="237" t="s">
        <v>162</v>
      </c>
      <c r="E129" s="238" t="s">
        <v>19</v>
      </c>
      <c r="F129" s="239" t="s">
        <v>1487</v>
      </c>
      <c r="G129" s="236"/>
      <c r="H129" s="240">
        <v>67.5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162</v>
      </c>
      <c r="AU129" s="246" t="s">
        <v>85</v>
      </c>
      <c r="AV129" s="13" t="s">
        <v>85</v>
      </c>
      <c r="AW129" s="13" t="s">
        <v>37</v>
      </c>
      <c r="AX129" s="13" t="s">
        <v>83</v>
      </c>
      <c r="AY129" s="246" t="s">
        <v>151</v>
      </c>
    </row>
    <row r="130" s="2" customFormat="1" ht="16.5" customHeight="1">
      <c r="A130" s="41"/>
      <c r="B130" s="42"/>
      <c r="C130" s="279" t="s">
        <v>266</v>
      </c>
      <c r="D130" s="279" t="s">
        <v>395</v>
      </c>
      <c r="E130" s="280" t="s">
        <v>440</v>
      </c>
      <c r="F130" s="281" t="s">
        <v>441</v>
      </c>
      <c r="G130" s="282" t="s">
        <v>442</v>
      </c>
      <c r="H130" s="283">
        <v>1.1359999999999999</v>
      </c>
      <c r="I130" s="284"/>
      <c r="J130" s="285">
        <f>ROUND(I130*H130,2)</f>
        <v>0</v>
      </c>
      <c r="K130" s="281" t="s">
        <v>157</v>
      </c>
      <c r="L130" s="286"/>
      <c r="M130" s="287" t="s">
        <v>19</v>
      </c>
      <c r="N130" s="288" t="s">
        <v>47</v>
      </c>
      <c r="O130" s="87"/>
      <c r="P130" s="226">
        <f>O130*H130</f>
        <v>0</v>
      </c>
      <c r="Q130" s="226">
        <v>0.001</v>
      </c>
      <c r="R130" s="226">
        <f>Q130*H130</f>
        <v>0.0011359999999999999</v>
      </c>
      <c r="S130" s="226">
        <v>0</v>
      </c>
      <c r="T130" s="22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8" t="s">
        <v>208</v>
      </c>
      <c r="AT130" s="228" t="s">
        <v>395</v>
      </c>
      <c r="AU130" s="228" t="s">
        <v>85</v>
      </c>
      <c r="AY130" s="20" t="s">
        <v>151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0" t="s">
        <v>83</v>
      </c>
      <c r="BK130" s="229">
        <f>ROUND(I130*H130,2)</f>
        <v>0</v>
      </c>
      <c r="BL130" s="20" t="s">
        <v>158</v>
      </c>
      <c r="BM130" s="228" t="s">
        <v>1488</v>
      </c>
    </row>
    <row r="131" s="13" customFormat="1">
      <c r="A131" s="13"/>
      <c r="B131" s="235"/>
      <c r="C131" s="236"/>
      <c r="D131" s="237" t="s">
        <v>162</v>
      </c>
      <c r="E131" s="238" t="s">
        <v>19</v>
      </c>
      <c r="F131" s="239" t="s">
        <v>1489</v>
      </c>
      <c r="G131" s="236"/>
      <c r="H131" s="240">
        <v>1.1359999999999999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162</v>
      </c>
      <c r="AU131" s="246" t="s">
        <v>85</v>
      </c>
      <c r="AV131" s="13" t="s">
        <v>85</v>
      </c>
      <c r="AW131" s="13" t="s">
        <v>37</v>
      </c>
      <c r="AX131" s="13" t="s">
        <v>83</v>
      </c>
      <c r="AY131" s="246" t="s">
        <v>151</v>
      </c>
    </row>
    <row r="132" s="2" customFormat="1" ht="21.75" customHeight="1">
      <c r="A132" s="41"/>
      <c r="B132" s="42"/>
      <c r="C132" s="217" t="s">
        <v>272</v>
      </c>
      <c r="D132" s="217" t="s">
        <v>153</v>
      </c>
      <c r="E132" s="218" t="s">
        <v>446</v>
      </c>
      <c r="F132" s="219" t="s">
        <v>447</v>
      </c>
      <c r="G132" s="220" t="s">
        <v>193</v>
      </c>
      <c r="H132" s="221">
        <v>31.5</v>
      </c>
      <c r="I132" s="222"/>
      <c r="J132" s="223">
        <f>ROUND(I132*H132,2)</f>
        <v>0</v>
      </c>
      <c r="K132" s="219" t="s">
        <v>157</v>
      </c>
      <c r="L132" s="47"/>
      <c r="M132" s="224" t="s">
        <v>19</v>
      </c>
      <c r="N132" s="225" t="s">
        <v>47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158</v>
      </c>
      <c r="AT132" s="228" t="s">
        <v>153</v>
      </c>
      <c r="AU132" s="228" t="s">
        <v>85</v>
      </c>
      <c r="AY132" s="20" t="s">
        <v>151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83</v>
      </c>
      <c r="BK132" s="229">
        <f>ROUND(I132*H132,2)</f>
        <v>0</v>
      </c>
      <c r="BL132" s="20" t="s">
        <v>158</v>
      </c>
      <c r="BM132" s="228" t="s">
        <v>1490</v>
      </c>
    </row>
    <row r="133" s="2" customFormat="1">
      <c r="A133" s="41"/>
      <c r="B133" s="42"/>
      <c r="C133" s="43"/>
      <c r="D133" s="230" t="s">
        <v>160</v>
      </c>
      <c r="E133" s="43"/>
      <c r="F133" s="231" t="s">
        <v>449</v>
      </c>
      <c r="G133" s="43"/>
      <c r="H133" s="43"/>
      <c r="I133" s="232"/>
      <c r="J133" s="43"/>
      <c r="K133" s="43"/>
      <c r="L133" s="47"/>
      <c r="M133" s="233"/>
      <c r="N133" s="23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160</v>
      </c>
      <c r="AU133" s="20" t="s">
        <v>85</v>
      </c>
    </row>
    <row r="134" s="13" customFormat="1">
      <c r="A134" s="13"/>
      <c r="B134" s="235"/>
      <c r="C134" s="236"/>
      <c r="D134" s="237" t="s">
        <v>162</v>
      </c>
      <c r="E134" s="238" t="s">
        <v>19</v>
      </c>
      <c r="F134" s="239" t="s">
        <v>1449</v>
      </c>
      <c r="G134" s="236"/>
      <c r="H134" s="240">
        <v>31.5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162</v>
      </c>
      <c r="AU134" s="246" t="s">
        <v>85</v>
      </c>
      <c r="AV134" s="13" t="s">
        <v>85</v>
      </c>
      <c r="AW134" s="13" t="s">
        <v>37</v>
      </c>
      <c r="AX134" s="13" t="s">
        <v>83</v>
      </c>
      <c r="AY134" s="246" t="s">
        <v>151</v>
      </c>
    </row>
    <row r="135" s="2" customFormat="1" ht="16.5" customHeight="1">
      <c r="A135" s="41"/>
      <c r="B135" s="42"/>
      <c r="C135" s="217" t="s">
        <v>278</v>
      </c>
      <c r="D135" s="217" t="s">
        <v>153</v>
      </c>
      <c r="E135" s="218" t="s">
        <v>1101</v>
      </c>
      <c r="F135" s="219" t="s">
        <v>1102</v>
      </c>
      <c r="G135" s="220" t="s">
        <v>193</v>
      </c>
      <c r="H135" s="221">
        <v>59.100000000000001</v>
      </c>
      <c r="I135" s="222"/>
      <c r="J135" s="223">
        <f>ROUND(I135*H135,2)</f>
        <v>0</v>
      </c>
      <c r="K135" s="219" t="s">
        <v>19</v>
      </c>
      <c r="L135" s="47"/>
      <c r="M135" s="224" t="s">
        <v>19</v>
      </c>
      <c r="N135" s="225" t="s">
        <v>47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158</v>
      </c>
      <c r="AT135" s="228" t="s">
        <v>153</v>
      </c>
      <c r="AU135" s="228" t="s">
        <v>85</v>
      </c>
      <c r="AY135" s="20" t="s">
        <v>151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0" t="s">
        <v>83</v>
      </c>
      <c r="BK135" s="229">
        <f>ROUND(I135*H135,2)</f>
        <v>0</v>
      </c>
      <c r="BL135" s="20" t="s">
        <v>158</v>
      </c>
      <c r="BM135" s="228" t="s">
        <v>1491</v>
      </c>
    </row>
    <row r="136" s="13" customFormat="1">
      <c r="A136" s="13"/>
      <c r="B136" s="235"/>
      <c r="C136" s="236"/>
      <c r="D136" s="237" t="s">
        <v>162</v>
      </c>
      <c r="E136" s="238" t="s">
        <v>19</v>
      </c>
      <c r="F136" s="239" t="s">
        <v>1492</v>
      </c>
      <c r="G136" s="236"/>
      <c r="H136" s="240">
        <v>91.5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162</v>
      </c>
      <c r="AU136" s="246" t="s">
        <v>85</v>
      </c>
      <c r="AV136" s="13" t="s">
        <v>85</v>
      </c>
      <c r="AW136" s="13" t="s">
        <v>37</v>
      </c>
      <c r="AX136" s="13" t="s">
        <v>76</v>
      </c>
      <c r="AY136" s="246" t="s">
        <v>151</v>
      </c>
    </row>
    <row r="137" s="13" customFormat="1">
      <c r="A137" s="13"/>
      <c r="B137" s="235"/>
      <c r="C137" s="236"/>
      <c r="D137" s="237" t="s">
        <v>162</v>
      </c>
      <c r="E137" s="238" t="s">
        <v>19</v>
      </c>
      <c r="F137" s="239" t="s">
        <v>1493</v>
      </c>
      <c r="G137" s="236"/>
      <c r="H137" s="240">
        <v>-38.25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162</v>
      </c>
      <c r="AU137" s="246" t="s">
        <v>85</v>
      </c>
      <c r="AV137" s="13" t="s">
        <v>85</v>
      </c>
      <c r="AW137" s="13" t="s">
        <v>37</v>
      </c>
      <c r="AX137" s="13" t="s">
        <v>76</v>
      </c>
      <c r="AY137" s="246" t="s">
        <v>151</v>
      </c>
    </row>
    <row r="138" s="13" customFormat="1">
      <c r="A138" s="13"/>
      <c r="B138" s="235"/>
      <c r="C138" s="236"/>
      <c r="D138" s="237" t="s">
        <v>162</v>
      </c>
      <c r="E138" s="238" t="s">
        <v>19</v>
      </c>
      <c r="F138" s="239" t="s">
        <v>1494</v>
      </c>
      <c r="G138" s="236"/>
      <c r="H138" s="240">
        <v>5.0499999999999998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162</v>
      </c>
      <c r="AU138" s="246" t="s">
        <v>85</v>
      </c>
      <c r="AV138" s="13" t="s">
        <v>85</v>
      </c>
      <c r="AW138" s="13" t="s">
        <v>37</v>
      </c>
      <c r="AX138" s="13" t="s">
        <v>76</v>
      </c>
      <c r="AY138" s="246" t="s">
        <v>151</v>
      </c>
    </row>
    <row r="139" s="13" customFormat="1">
      <c r="A139" s="13"/>
      <c r="B139" s="235"/>
      <c r="C139" s="236"/>
      <c r="D139" s="237" t="s">
        <v>162</v>
      </c>
      <c r="E139" s="238" t="s">
        <v>19</v>
      </c>
      <c r="F139" s="239" t="s">
        <v>1495</v>
      </c>
      <c r="G139" s="236"/>
      <c r="H139" s="240">
        <v>-1.8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162</v>
      </c>
      <c r="AU139" s="246" t="s">
        <v>85</v>
      </c>
      <c r="AV139" s="13" t="s">
        <v>85</v>
      </c>
      <c r="AW139" s="13" t="s">
        <v>37</v>
      </c>
      <c r="AX139" s="13" t="s">
        <v>76</v>
      </c>
      <c r="AY139" s="246" t="s">
        <v>151</v>
      </c>
    </row>
    <row r="140" s="13" customFormat="1">
      <c r="A140" s="13"/>
      <c r="B140" s="235"/>
      <c r="C140" s="236"/>
      <c r="D140" s="237" t="s">
        <v>162</v>
      </c>
      <c r="E140" s="238" t="s">
        <v>19</v>
      </c>
      <c r="F140" s="239" t="s">
        <v>1496</v>
      </c>
      <c r="G140" s="236"/>
      <c r="H140" s="240">
        <v>4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162</v>
      </c>
      <c r="AU140" s="246" t="s">
        <v>85</v>
      </c>
      <c r="AV140" s="13" t="s">
        <v>85</v>
      </c>
      <c r="AW140" s="13" t="s">
        <v>37</v>
      </c>
      <c r="AX140" s="13" t="s">
        <v>76</v>
      </c>
      <c r="AY140" s="246" t="s">
        <v>151</v>
      </c>
    </row>
    <row r="141" s="13" customFormat="1">
      <c r="A141" s="13"/>
      <c r="B141" s="235"/>
      <c r="C141" s="236"/>
      <c r="D141" s="237" t="s">
        <v>162</v>
      </c>
      <c r="E141" s="238" t="s">
        <v>19</v>
      </c>
      <c r="F141" s="239" t="s">
        <v>1497</v>
      </c>
      <c r="G141" s="236"/>
      <c r="H141" s="240">
        <v>-1.3999999999999999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162</v>
      </c>
      <c r="AU141" s="246" t="s">
        <v>85</v>
      </c>
      <c r="AV141" s="13" t="s">
        <v>85</v>
      </c>
      <c r="AW141" s="13" t="s">
        <v>37</v>
      </c>
      <c r="AX141" s="13" t="s">
        <v>76</v>
      </c>
      <c r="AY141" s="246" t="s">
        <v>151</v>
      </c>
    </row>
    <row r="142" s="14" customFormat="1">
      <c r="A142" s="14"/>
      <c r="B142" s="247"/>
      <c r="C142" s="248"/>
      <c r="D142" s="237" t="s">
        <v>162</v>
      </c>
      <c r="E142" s="249" t="s">
        <v>19</v>
      </c>
      <c r="F142" s="250" t="s">
        <v>176</v>
      </c>
      <c r="G142" s="248"/>
      <c r="H142" s="251">
        <v>59.100000000000001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162</v>
      </c>
      <c r="AU142" s="257" t="s">
        <v>85</v>
      </c>
      <c r="AV142" s="14" t="s">
        <v>158</v>
      </c>
      <c r="AW142" s="14" t="s">
        <v>37</v>
      </c>
      <c r="AX142" s="14" t="s">
        <v>83</v>
      </c>
      <c r="AY142" s="257" t="s">
        <v>151</v>
      </c>
    </row>
    <row r="143" s="2" customFormat="1" ht="16.5" customHeight="1">
      <c r="A143" s="41"/>
      <c r="B143" s="42"/>
      <c r="C143" s="217" t="s">
        <v>284</v>
      </c>
      <c r="D143" s="217" t="s">
        <v>153</v>
      </c>
      <c r="E143" s="218" t="s">
        <v>458</v>
      </c>
      <c r="F143" s="219" t="s">
        <v>459</v>
      </c>
      <c r="G143" s="220" t="s">
        <v>193</v>
      </c>
      <c r="H143" s="221">
        <v>135</v>
      </c>
      <c r="I143" s="222"/>
      <c r="J143" s="223">
        <f>ROUND(I143*H143,2)</f>
        <v>0</v>
      </c>
      <c r="K143" s="219" t="s">
        <v>157</v>
      </c>
      <c r="L143" s="47"/>
      <c r="M143" s="224" t="s">
        <v>19</v>
      </c>
      <c r="N143" s="225" t="s">
        <v>47</v>
      </c>
      <c r="O143" s="87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158</v>
      </c>
      <c r="AT143" s="228" t="s">
        <v>153</v>
      </c>
      <c r="AU143" s="228" t="s">
        <v>85</v>
      </c>
      <c r="AY143" s="20" t="s">
        <v>151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0" t="s">
        <v>83</v>
      </c>
      <c r="BK143" s="229">
        <f>ROUND(I143*H143,2)</f>
        <v>0</v>
      </c>
      <c r="BL143" s="20" t="s">
        <v>158</v>
      </c>
      <c r="BM143" s="228" t="s">
        <v>1498</v>
      </c>
    </row>
    <row r="144" s="2" customFormat="1">
      <c r="A144" s="41"/>
      <c r="B144" s="42"/>
      <c r="C144" s="43"/>
      <c r="D144" s="230" t="s">
        <v>160</v>
      </c>
      <c r="E144" s="43"/>
      <c r="F144" s="231" t="s">
        <v>461</v>
      </c>
      <c r="G144" s="43"/>
      <c r="H144" s="43"/>
      <c r="I144" s="232"/>
      <c r="J144" s="43"/>
      <c r="K144" s="43"/>
      <c r="L144" s="47"/>
      <c r="M144" s="233"/>
      <c r="N144" s="23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160</v>
      </c>
      <c r="AU144" s="20" t="s">
        <v>85</v>
      </c>
    </row>
    <row r="145" s="13" customFormat="1">
      <c r="A145" s="13"/>
      <c r="B145" s="235"/>
      <c r="C145" s="236"/>
      <c r="D145" s="237" t="s">
        <v>162</v>
      </c>
      <c r="E145" s="238" t="s">
        <v>19</v>
      </c>
      <c r="F145" s="239" t="s">
        <v>1499</v>
      </c>
      <c r="G145" s="236"/>
      <c r="H145" s="240">
        <v>135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162</v>
      </c>
      <c r="AU145" s="246" t="s">
        <v>85</v>
      </c>
      <c r="AV145" s="13" t="s">
        <v>85</v>
      </c>
      <c r="AW145" s="13" t="s">
        <v>37</v>
      </c>
      <c r="AX145" s="13" t="s">
        <v>83</v>
      </c>
      <c r="AY145" s="246" t="s">
        <v>151</v>
      </c>
    </row>
    <row r="146" s="2" customFormat="1" ht="16.5" customHeight="1">
      <c r="A146" s="41"/>
      <c r="B146" s="42"/>
      <c r="C146" s="217" t="s">
        <v>290</v>
      </c>
      <c r="D146" s="217" t="s">
        <v>153</v>
      </c>
      <c r="E146" s="218" t="s">
        <v>464</v>
      </c>
      <c r="F146" s="219" t="s">
        <v>465</v>
      </c>
      <c r="G146" s="220" t="s">
        <v>193</v>
      </c>
      <c r="H146" s="221">
        <v>67.5</v>
      </c>
      <c r="I146" s="222"/>
      <c r="J146" s="223">
        <f>ROUND(I146*H146,2)</f>
        <v>0</v>
      </c>
      <c r="K146" s="219" t="s">
        <v>157</v>
      </c>
      <c r="L146" s="47"/>
      <c r="M146" s="224" t="s">
        <v>19</v>
      </c>
      <c r="N146" s="225" t="s">
        <v>47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158</v>
      </c>
      <c r="AT146" s="228" t="s">
        <v>153</v>
      </c>
      <c r="AU146" s="228" t="s">
        <v>85</v>
      </c>
      <c r="AY146" s="20" t="s">
        <v>151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83</v>
      </c>
      <c r="BK146" s="229">
        <f>ROUND(I146*H146,2)</f>
        <v>0</v>
      </c>
      <c r="BL146" s="20" t="s">
        <v>158</v>
      </c>
      <c r="BM146" s="228" t="s">
        <v>1500</v>
      </c>
    </row>
    <row r="147" s="2" customFormat="1">
      <c r="A147" s="41"/>
      <c r="B147" s="42"/>
      <c r="C147" s="43"/>
      <c r="D147" s="230" t="s">
        <v>160</v>
      </c>
      <c r="E147" s="43"/>
      <c r="F147" s="231" t="s">
        <v>467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160</v>
      </c>
      <c r="AU147" s="20" t="s">
        <v>85</v>
      </c>
    </row>
    <row r="148" s="13" customFormat="1">
      <c r="A148" s="13"/>
      <c r="B148" s="235"/>
      <c r="C148" s="236"/>
      <c r="D148" s="237" t="s">
        <v>162</v>
      </c>
      <c r="E148" s="238" t="s">
        <v>19</v>
      </c>
      <c r="F148" s="239" t="s">
        <v>1487</v>
      </c>
      <c r="G148" s="236"/>
      <c r="H148" s="240">
        <v>67.5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162</v>
      </c>
      <c r="AU148" s="246" t="s">
        <v>85</v>
      </c>
      <c r="AV148" s="13" t="s">
        <v>85</v>
      </c>
      <c r="AW148" s="13" t="s">
        <v>37</v>
      </c>
      <c r="AX148" s="13" t="s">
        <v>83</v>
      </c>
      <c r="AY148" s="246" t="s">
        <v>151</v>
      </c>
    </row>
    <row r="149" s="2" customFormat="1" ht="24.15" customHeight="1">
      <c r="A149" s="41"/>
      <c r="B149" s="42"/>
      <c r="C149" s="217" t="s">
        <v>298</v>
      </c>
      <c r="D149" s="217" t="s">
        <v>153</v>
      </c>
      <c r="E149" s="218" t="s">
        <v>469</v>
      </c>
      <c r="F149" s="219" t="s">
        <v>470</v>
      </c>
      <c r="G149" s="220" t="s">
        <v>193</v>
      </c>
      <c r="H149" s="221">
        <v>67.5</v>
      </c>
      <c r="I149" s="222"/>
      <c r="J149" s="223">
        <f>ROUND(I149*H149,2)</f>
        <v>0</v>
      </c>
      <c r="K149" s="219" t="s">
        <v>157</v>
      </c>
      <c r="L149" s="47"/>
      <c r="M149" s="224" t="s">
        <v>19</v>
      </c>
      <c r="N149" s="225" t="s">
        <v>47</v>
      </c>
      <c r="O149" s="87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8" t="s">
        <v>158</v>
      </c>
      <c r="AT149" s="228" t="s">
        <v>153</v>
      </c>
      <c r="AU149" s="228" t="s">
        <v>85</v>
      </c>
      <c r="AY149" s="20" t="s">
        <v>151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0" t="s">
        <v>83</v>
      </c>
      <c r="BK149" s="229">
        <f>ROUND(I149*H149,2)</f>
        <v>0</v>
      </c>
      <c r="BL149" s="20" t="s">
        <v>158</v>
      </c>
      <c r="BM149" s="228" t="s">
        <v>1501</v>
      </c>
    </row>
    <row r="150" s="2" customFormat="1">
      <c r="A150" s="41"/>
      <c r="B150" s="42"/>
      <c r="C150" s="43"/>
      <c r="D150" s="230" t="s">
        <v>160</v>
      </c>
      <c r="E150" s="43"/>
      <c r="F150" s="231" t="s">
        <v>472</v>
      </c>
      <c r="G150" s="43"/>
      <c r="H150" s="43"/>
      <c r="I150" s="232"/>
      <c r="J150" s="43"/>
      <c r="K150" s="43"/>
      <c r="L150" s="47"/>
      <c r="M150" s="233"/>
      <c r="N150" s="23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160</v>
      </c>
      <c r="AU150" s="20" t="s">
        <v>85</v>
      </c>
    </row>
    <row r="151" s="13" customFormat="1">
      <c r="A151" s="13"/>
      <c r="B151" s="235"/>
      <c r="C151" s="236"/>
      <c r="D151" s="237" t="s">
        <v>162</v>
      </c>
      <c r="E151" s="238" t="s">
        <v>19</v>
      </c>
      <c r="F151" s="239" t="s">
        <v>1487</v>
      </c>
      <c r="G151" s="236"/>
      <c r="H151" s="240">
        <v>67.5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162</v>
      </c>
      <c r="AU151" s="246" t="s">
        <v>85</v>
      </c>
      <c r="AV151" s="13" t="s">
        <v>85</v>
      </c>
      <c r="AW151" s="13" t="s">
        <v>37</v>
      </c>
      <c r="AX151" s="13" t="s">
        <v>83</v>
      </c>
      <c r="AY151" s="246" t="s">
        <v>151</v>
      </c>
    </row>
    <row r="152" s="2" customFormat="1" ht="21.75" customHeight="1">
      <c r="A152" s="41"/>
      <c r="B152" s="42"/>
      <c r="C152" s="217" t="s">
        <v>304</v>
      </c>
      <c r="D152" s="217" t="s">
        <v>153</v>
      </c>
      <c r="E152" s="218" t="s">
        <v>474</v>
      </c>
      <c r="F152" s="219" t="s">
        <v>475</v>
      </c>
      <c r="G152" s="220" t="s">
        <v>193</v>
      </c>
      <c r="H152" s="221">
        <v>67.5</v>
      </c>
      <c r="I152" s="222"/>
      <c r="J152" s="223">
        <f>ROUND(I152*H152,2)</f>
        <v>0</v>
      </c>
      <c r="K152" s="219" t="s">
        <v>157</v>
      </c>
      <c r="L152" s="47"/>
      <c r="M152" s="224" t="s">
        <v>19</v>
      </c>
      <c r="N152" s="225" t="s">
        <v>47</v>
      </c>
      <c r="O152" s="87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8" t="s">
        <v>158</v>
      </c>
      <c r="AT152" s="228" t="s">
        <v>153</v>
      </c>
      <c r="AU152" s="228" t="s">
        <v>85</v>
      </c>
      <c r="AY152" s="20" t="s">
        <v>151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0" t="s">
        <v>83</v>
      </c>
      <c r="BK152" s="229">
        <f>ROUND(I152*H152,2)</f>
        <v>0</v>
      </c>
      <c r="BL152" s="20" t="s">
        <v>158</v>
      </c>
      <c r="BM152" s="228" t="s">
        <v>1502</v>
      </c>
    </row>
    <row r="153" s="2" customFormat="1">
      <c r="A153" s="41"/>
      <c r="B153" s="42"/>
      <c r="C153" s="43"/>
      <c r="D153" s="230" t="s">
        <v>160</v>
      </c>
      <c r="E153" s="43"/>
      <c r="F153" s="231" t="s">
        <v>477</v>
      </c>
      <c r="G153" s="43"/>
      <c r="H153" s="43"/>
      <c r="I153" s="232"/>
      <c r="J153" s="43"/>
      <c r="K153" s="43"/>
      <c r="L153" s="47"/>
      <c r="M153" s="233"/>
      <c r="N153" s="23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160</v>
      </c>
      <c r="AU153" s="20" t="s">
        <v>85</v>
      </c>
    </row>
    <row r="154" s="13" customFormat="1">
      <c r="A154" s="13"/>
      <c r="B154" s="235"/>
      <c r="C154" s="236"/>
      <c r="D154" s="237" t="s">
        <v>162</v>
      </c>
      <c r="E154" s="238" t="s">
        <v>19</v>
      </c>
      <c r="F154" s="239" t="s">
        <v>1487</v>
      </c>
      <c r="G154" s="236"/>
      <c r="H154" s="240">
        <v>67.5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162</v>
      </c>
      <c r="AU154" s="246" t="s">
        <v>85</v>
      </c>
      <c r="AV154" s="13" t="s">
        <v>85</v>
      </c>
      <c r="AW154" s="13" t="s">
        <v>37</v>
      </c>
      <c r="AX154" s="13" t="s">
        <v>83</v>
      </c>
      <c r="AY154" s="246" t="s">
        <v>151</v>
      </c>
    </row>
    <row r="155" s="2" customFormat="1" ht="16.5" customHeight="1">
      <c r="A155" s="41"/>
      <c r="B155" s="42"/>
      <c r="C155" s="279" t="s">
        <v>322</v>
      </c>
      <c r="D155" s="279" t="s">
        <v>395</v>
      </c>
      <c r="E155" s="280" t="s">
        <v>479</v>
      </c>
      <c r="F155" s="281" t="s">
        <v>480</v>
      </c>
      <c r="G155" s="282" t="s">
        <v>481</v>
      </c>
      <c r="H155" s="283">
        <v>0.14999999999999999</v>
      </c>
      <c r="I155" s="284"/>
      <c r="J155" s="285">
        <f>ROUND(I155*H155,2)</f>
        <v>0</v>
      </c>
      <c r="K155" s="281" t="s">
        <v>157</v>
      </c>
      <c r="L155" s="286"/>
      <c r="M155" s="287" t="s">
        <v>19</v>
      </c>
      <c r="N155" s="288" t="s">
        <v>47</v>
      </c>
      <c r="O155" s="87"/>
      <c r="P155" s="226">
        <f>O155*H155</f>
        <v>0</v>
      </c>
      <c r="Q155" s="226">
        <v>0.001</v>
      </c>
      <c r="R155" s="226">
        <f>Q155*H155</f>
        <v>0.00014999999999999999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208</v>
      </c>
      <c r="AT155" s="228" t="s">
        <v>395</v>
      </c>
      <c r="AU155" s="228" t="s">
        <v>85</v>
      </c>
      <c r="AY155" s="20" t="s">
        <v>151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0" t="s">
        <v>83</v>
      </c>
      <c r="BK155" s="229">
        <f>ROUND(I155*H155,2)</f>
        <v>0</v>
      </c>
      <c r="BL155" s="20" t="s">
        <v>158</v>
      </c>
      <c r="BM155" s="228" t="s">
        <v>1503</v>
      </c>
    </row>
    <row r="156" s="12" customFormat="1" ht="20.88" customHeight="1">
      <c r="A156" s="12"/>
      <c r="B156" s="201"/>
      <c r="C156" s="202"/>
      <c r="D156" s="203" t="s">
        <v>75</v>
      </c>
      <c r="E156" s="215" t="s">
        <v>247</v>
      </c>
      <c r="F156" s="215" t="s">
        <v>1112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SUM(P157:P171)</f>
        <v>0</v>
      </c>
      <c r="Q156" s="209"/>
      <c r="R156" s="210">
        <f>SUM(R157:R171)</f>
        <v>9.7499999999999998E-05</v>
      </c>
      <c r="S156" s="209"/>
      <c r="T156" s="211">
        <f>SUM(T157:T171)</f>
        <v>3.9649999999999999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83</v>
      </c>
      <c r="AT156" s="213" t="s">
        <v>75</v>
      </c>
      <c r="AU156" s="213" t="s">
        <v>85</v>
      </c>
      <c r="AY156" s="212" t="s">
        <v>151</v>
      </c>
      <c r="BK156" s="214">
        <f>SUM(BK157:BK171)</f>
        <v>0</v>
      </c>
    </row>
    <row r="157" s="2" customFormat="1" ht="37.8" customHeight="1">
      <c r="A157" s="41"/>
      <c r="B157" s="42"/>
      <c r="C157" s="217" t="s">
        <v>7</v>
      </c>
      <c r="D157" s="217" t="s">
        <v>153</v>
      </c>
      <c r="E157" s="218" t="s">
        <v>1137</v>
      </c>
      <c r="F157" s="219" t="s">
        <v>1138</v>
      </c>
      <c r="G157" s="220" t="s">
        <v>193</v>
      </c>
      <c r="H157" s="221">
        <v>3.25</v>
      </c>
      <c r="I157" s="222"/>
      <c r="J157" s="223">
        <f>ROUND(I157*H157,2)</f>
        <v>0</v>
      </c>
      <c r="K157" s="219" t="s">
        <v>157</v>
      </c>
      <c r="L157" s="47"/>
      <c r="M157" s="224" t="s">
        <v>19</v>
      </c>
      <c r="N157" s="225" t="s">
        <v>47</v>
      </c>
      <c r="O157" s="87"/>
      <c r="P157" s="226">
        <f>O157*H157</f>
        <v>0</v>
      </c>
      <c r="Q157" s="226">
        <v>0</v>
      </c>
      <c r="R157" s="226">
        <f>Q157*H157</f>
        <v>0</v>
      </c>
      <c r="S157" s="226">
        <v>0.17000000000000001</v>
      </c>
      <c r="T157" s="227">
        <f>S157*H157</f>
        <v>0.55249999999999999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158</v>
      </c>
      <c r="AT157" s="228" t="s">
        <v>153</v>
      </c>
      <c r="AU157" s="228" t="s">
        <v>94</v>
      </c>
      <c r="AY157" s="20" t="s">
        <v>151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20" t="s">
        <v>83</v>
      </c>
      <c r="BK157" s="229">
        <f>ROUND(I157*H157,2)</f>
        <v>0</v>
      </c>
      <c r="BL157" s="20" t="s">
        <v>158</v>
      </c>
      <c r="BM157" s="228" t="s">
        <v>1504</v>
      </c>
    </row>
    <row r="158" s="2" customFormat="1">
      <c r="A158" s="41"/>
      <c r="B158" s="42"/>
      <c r="C158" s="43"/>
      <c r="D158" s="230" t="s">
        <v>160</v>
      </c>
      <c r="E158" s="43"/>
      <c r="F158" s="231" t="s">
        <v>1140</v>
      </c>
      <c r="G158" s="43"/>
      <c r="H158" s="43"/>
      <c r="I158" s="232"/>
      <c r="J158" s="43"/>
      <c r="K158" s="43"/>
      <c r="L158" s="47"/>
      <c r="M158" s="233"/>
      <c r="N158" s="23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160</v>
      </c>
      <c r="AU158" s="20" t="s">
        <v>94</v>
      </c>
    </row>
    <row r="159" s="13" customFormat="1">
      <c r="A159" s="13"/>
      <c r="B159" s="235"/>
      <c r="C159" s="236"/>
      <c r="D159" s="237" t="s">
        <v>162</v>
      </c>
      <c r="E159" s="238" t="s">
        <v>19</v>
      </c>
      <c r="F159" s="239" t="s">
        <v>1505</v>
      </c>
      <c r="G159" s="236"/>
      <c r="H159" s="240">
        <v>5.0499999999999998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162</v>
      </c>
      <c r="AU159" s="246" t="s">
        <v>94</v>
      </c>
      <c r="AV159" s="13" t="s">
        <v>85</v>
      </c>
      <c r="AW159" s="13" t="s">
        <v>37</v>
      </c>
      <c r="AX159" s="13" t="s">
        <v>76</v>
      </c>
      <c r="AY159" s="246" t="s">
        <v>151</v>
      </c>
    </row>
    <row r="160" s="13" customFormat="1">
      <c r="A160" s="13"/>
      <c r="B160" s="235"/>
      <c r="C160" s="236"/>
      <c r="D160" s="237" t="s">
        <v>162</v>
      </c>
      <c r="E160" s="238" t="s">
        <v>19</v>
      </c>
      <c r="F160" s="239" t="s">
        <v>1495</v>
      </c>
      <c r="G160" s="236"/>
      <c r="H160" s="240">
        <v>-1.8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162</v>
      </c>
      <c r="AU160" s="246" t="s">
        <v>94</v>
      </c>
      <c r="AV160" s="13" t="s">
        <v>85</v>
      </c>
      <c r="AW160" s="13" t="s">
        <v>37</v>
      </c>
      <c r="AX160" s="13" t="s">
        <v>76</v>
      </c>
      <c r="AY160" s="246" t="s">
        <v>151</v>
      </c>
    </row>
    <row r="161" s="14" customFormat="1">
      <c r="A161" s="14"/>
      <c r="B161" s="247"/>
      <c r="C161" s="248"/>
      <c r="D161" s="237" t="s">
        <v>162</v>
      </c>
      <c r="E161" s="249" t="s">
        <v>19</v>
      </c>
      <c r="F161" s="250" t="s">
        <v>176</v>
      </c>
      <c r="G161" s="248"/>
      <c r="H161" s="251">
        <v>3.25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162</v>
      </c>
      <c r="AU161" s="257" t="s">
        <v>94</v>
      </c>
      <c r="AV161" s="14" t="s">
        <v>158</v>
      </c>
      <c r="AW161" s="14" t="s">
        <v>37</v>
      </c>
      <c r="AX161" s="14" t="s">
        <v>83</v>
      </c>
      <c r="AY161" s="257" t="s">
        <v>151</v>
      </c>
    </row>
    <row r="162" s="2" customFormat="1" ht="24.15" customHeight="1">
      <c r="A162" s="41"/>
      <c r="B162" s="42"/>
      <c r="C162" s="217" t="s">
        <v>336</v>
      </c>
      <c r="D162" s="217" t="s">
        <v>153</v>
      </c>
      <c r="E162" s="218" t="s">
        <v>1162</v>
      </c>
      <c r="F162" s="219" t="s">
        <v>1163</v>
      </c>
      <c r="G162" s="220" t="s">
        <v>193</v>
      </c>
      <c r="H162" s="221">
        <v>3.25</v>
      </c>
      <c r="I162" s="222"/>
      <c r="J162" s="223">
        <f>ROUND(I162*H162,2)</f>
        <v>0</v>
      </c>
      <c r="K162" s="219" t="s">
        <v>157</v>
      </c>
      <c r="L162" s="47"/>
      <c r="M162" s="224" t="s">
        <v>19</v>
      </c>
      <c r="N162" s="225" t="s">
        <v>47</v>
      </c>
      <c r="O162" s="87"/>
      <c r="P162" s="226">
        <f>O162*H162</f>
        <v>0</v>
      </c>
      <c r="Q162" s="226">
        <v>3.0000000000000001E-05</v>
      </c>
      <c r="R162" s="226">
        <f>Q162*H162</f>
        <v>9.7499999999999998E-05</v>
      </c>
      <c r="S162" s="226">
        <v>0.23000000000000001</v>
      </c>
      <c r="T162" s="227">
        <f>S162*H162</f>
        <v>0.74750000000000005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158</v>
      </c>
      <c r="AT162" s="228" t="s">
        <v>153</v>
      </c>
      <c r="AU162" s="228" t="s">
        <v>94</v>
      </c>
      <c r="AY162" s="20" t="s">
        <v>151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83</v>
      </c>
      <c r="BK162" s="229">
        <f>ROUND(I162*H162,2)</f>
        <v>0</v>
      </c>
      <c r="BL162" s="20" t="s">
        <v>158</v>
      </c>
      <c r="BM162" s="228" t="s">
        <v>1506</v>
      </c>
    </row>
    <row r="163" s="2" customFormat="1">
      <c r="A163" s="41"/>
      <c r="B163" s="42"/>
      <c r="C163" s="43"/>
      <c r="D163" s="230" t="s">
        <v>160</v>
      </c>
      <c r="E163" s="43"/>
      <c r="F163" s="231" t="s">
        <v>1165</v>
      </c>
      <c r="G163" s="43"/>
      <c r="H163" s="43"/>
      <c r="I163" s="232"/>
      <c r="J163" s="43"/>
      <c r="K163" s="43"/>
      <c r="L163" s="47"/>
      <c r="M163" s="233"/>
      <c r="N163" s="23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160</v>
      </c>
      <c r="AU163" s="20" t="s">
        <v>94</v>
      </c>
    </row>
    <row r="164" s="13" customFormat="1">
      <c r="A164" s="13"/>
      <c r="B164" s="235"/>
      <c r="C164" s="236"/>
      <c r="D164" s="237" t="s">
        <v>162</v>
      </c>
      <c r="E164" s="238" t="s">
        <v>19</v>
      </c>
      <c r="F164" s="239" t="s">
        <v>1505</v>
      </c>
      <c r="G164" s="236"/>
      <c r="H164" s="240">
        <v>5.0499999999999998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162</v>
      </c>
      <c r="AU164" s="246" t="s">
        <v>94</v>
      </c>
      <c r="AV164" s="13" t="s">
        <v>85</v>
      </c>
      <c r="AW164" s="13" t="s">
        <v>37</v>
      </c>
      <c r="AX164" s="13" t="s">
        <v>76</v>
      </c>
      <c r="AY164" s="246" t="s">
        <v>151</v>
      </c>
    </row>
    <row r="165" s="13" customFormat="1">
      <c r="A165" s="13"/>
      <c r="B165" s="235"/>
      <c r="C165" s="236"/>
      <c r="D165" s="237" t="s">
        <v>162</v>
      </c>
      <c r="E165" s="238" t="s">
        <v>19</v>
      </c>
      <c r="F165" s="239" t="s">
        <v>1495</v>
      </c>
      <c r="G165" s="236"/>
      <c r="H165" s="240">
        <v>-1.8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162</v>
      </c>
      <c r="AU165" s="246" t="s">
        <v>94</v>
      </c>
      <c r="AV165" s="13" t="s">
        <v>85</v>
      </c>
      <c r="AW165" s="13" t="s">
        <v>37</v>
      </c>
      <c r="AX165" s="13" t="s">
        <v>76</v>
      </c>
      <c r="AY165" s="246" t="s">
        <v>151</v>
      </c>
    </row>
    <row r="166" s="14" customFormat="1">
      <c r="A166" s="14"/>
      <c r="B166" s="247"/>
      <c r="C166" s="248"/>
      <c r="D166" s="237" t="s">
        <v>162</v>
      </c>
      <c r="E166" s="249" t="s">
        <v>19</v>
      </c>
      <c r="F166" s="250" t="s">
        <v>176</v>
      </c>
      <c r="G166" s="248"/>
      <c r="H166" s="251">
        <v>3.25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162</v>
      </c>
      <c r="AU166" s="257" t="s">
        <v>94</v>
      </c>
      <c r="AV166" s="14" t="s">
        <v>158</v>
      </c>
      <c r="AW166" s="14" t="s">
        <v>37</v>
      </c>
      <c r="AX166" s="14" t="s">
        <v>83</v>
      </c>
      <c r="AY166" s="257" t="s">
        <v>151</v>
      </c>
    </row>
    <row r="167" s="2" customFormat="1" ht="24.15" customHeight="1">
      <c r="A167" s="41"/>
      <c r="B167" s="42"/>
      <c r="C167" s="217" t="s">
        <v>342</v>
      </c>
      <c r="D167" s="217" t="s">
        <v>153</v>
      </c>
      <c r="E167" s="218" t="s">
        <v>1176</v>
      </c>
      <c r="F167" s="219" t="s">
        <v>1177</v>
      </c>
      <c r="G167" s="220" t="s">
        <v>156</v>
      </c>
      <c r="H167" s="221">
        <v>13</v>
      </c>
      <c r="I167" s="222"/>
      <c r="J167" s="223">
        <f>ROUND(I167*H167,2)</f>
        <v>0</v>
      </c>
      <c r="K167" s="219" t="s">
        <v>157</v>
      </c>
      <c r="L167" s="47"/>
      <c r="M167" s="224" t="s">
        <v>19</v>
      </c>
      <c r="N167" s="225" t="s">
        <v>47</v>
      </c>
      <c r="O167" s="87"/>
      <c r="P167" s="226">
        <f>O167*H167</f>
        <v>0</v>
      </c>
      <c r="Q167" s="226">
        <v>0</v>
      </c>
      <c r="R167" s="226">
        <f>Q167*H167</f>
        <v>0</v>
      </c>
      <c r="S167" s="226">
        <v>0.20499999999999999</v>
      </c>
      <c r="T167" s="227">
        <f>S167*H167</f>
        <v>2.665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8" t="s">
        <v>158</v>
      </c>
      <c r="AT167" s="228" t="s">
        <v>153</v>
      </c>
      <c r="AU167" s="228" t="s">
        <v>94</v>
      </c>
      <c r="AY167" s="20" t="s">
        <v>151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20" t="s">
        <v>83</v>
      </c>
      <c r="BK167" s="229">
        <f>ROUND(I167*H167,2)</f>
        <v>0</v>
      </c>
      <c r="BL167" s="20" t="s">
        <v>158</v>
      </c>
      <c r="BM167" s="228" t="s">
        <v>1507</v>
      </c>
    </row>
    <row r="168" s="2" customFormat="1">
      <c r="A168" s="41"/>
      <c r="B168" s="42"/>
      <c r="C168" s="43"/>
      <c r="D168" s="230" t="s">
        <v>160</v>
      </c>
      <c r="E168" s="43"/>
      <c r="F168" s="231" t="s">
        <v>1179</v>
      </c>
      <c r="G168" s="43"/>
      <c r="H168" s="43"/>
      <c r="I168" s="232"/>
      <c r="J168" s="43"/>
      <c r="K168" s="43"/>
      <c r="L168" s="47"/>
      <c r="M168" s="233"/>
      <c r="N168" s="23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160</v>
      </c>
      <c r="AU168" s="20" t="s">
        <v>94</v>
      </c>
    </row>
    <row r="169" s="13" customFormat="1">
      <c r="A169" s="13"/>
      <c r="B169" s="235"/>
      <c r="C169" s="236"/>
      <c r="D169" s="237" t="s">
        <v>162</v>
      </c>
      <c r="E169" s="238" t="s">
        <v>19</v>
      </c>
      <c r="F169" s="239" t="s">
        <v>1508</v>
      </c>
      <c r="G169" s="236"/>
      <c r="H169" s="240">
        <v>20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162</v>
      </c>
      <c r="AU169" s="246" t="s">
        <v>94</v>
      </c>
      <c r="AV169" s="13" t="s">
        <v>85</v>
      </c>
      <c r="AW169" s="13" t="s">
        <v>37</v>
      </c>
      <c r="AX169" s="13" t="s">
        <v>76</v>
      </c>
      <c r="AY169" s="246" t="s">
        <v>151</v>
      </c>
    </row>
    <row r="170" s="13" customFormat="1">
      <c r="A170" s="13"/>
      <c r="B170" s="235"/>
      <c r="C170" s="236"/>
      <c r="D170" s="237" t="s">
        <v>162</v>
      </c>
      <c r="E170" s="238" t="s">
        <v>19</v>
      </c>
      <c r="F170" s="239" t="s">
        <v>1509</v>
      </c>
      <c r="G170" s="236"/>
      <c r="H170" s="240">
        <v>-7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162</v>
      </c>
      <c r="AU170" s="246" t="s">
        <v>94</v>
      </c>
      <c r="AV170" s="13" t="s">
        <v>85</v>
      </c>
      <c r="AW170" s="13" t="s">
        <v>37</v>
      </c>
      <c r="AX170" s="13" t="s">
        <v>76</v>
      </c>
      <c r="AY170" s="246" t="s">
        <v>151</v>
      </c>
    </row>
    <row r="171" s="14" customFormat="1">
      <c r="A171" s="14"/>
      <c r="B171" s="247"/>
      <c r="C171" s="248"/>
      <c r="D171" s="237" t="s">
        <v>162</v>
      </c>
      <c r="E171" s="249" t="s">
        <v>19</v>
      </c>
      <c r="F171" s="250" t="s">
        <v>176</v>
      </c>
      <c r="G171" s="248"/>
      <c r="H171" s="251">
        <v>13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162</v>
      </c>
      <c r="AU171" s="257" t="s">
        <v>94</v>
      </c>
      <c r="AV171" s="14" t="s">
        <v>158</v>
      </c>
      <c r="AW171" s="14" t="s">
        <v>37</v>
      </c>
      <c r="AX171" s="14" t="s">
        <v>83</v>
      </c>
      <c r="AY171" s="257" t="s">
        <v>151</v>
      </c>
    </row>
    <row r="172" s="12" customFormat="1" ht="22.8" customHeight="1">
      <c r="A172" s="12"/>
      <c r="B172" s="201"/>
      <c r="C172" s="202"/>
      <c r="D172" s="203" t="s">
        <v>75</v>
      </c>
      <c r="E172" s="215" t="s">
        <v>182</v>
      </c>
      <c r="F172" s="215" t="s">
        <v>1197</v>
      </c>
      <c r="G172" s="202"/>
      <c r="H172" s="202"/>
      <c r="I172" s="205"/>
      <c r="J172" s="216">
        <f>BK172</f>
        <v>0</v>
      </c>
      <c r="K172" s="202"/>
      <c r="L172" s="207"/>
      <c r="M172" s="208"/>
      <c r="N172" s="209"/>
      <c r="O172" s="209"/>
      <c r="P172" s="210">
        <f>SUM(P173:P208)</f>
        <v>0</v>
      </c>
      <c r="Q172" s="209"/>
      <c r="R172" s="210">
        <f>SUM(R173:R208)</f>
        <v>8.6110089999999992</v>
      </c>
      <c r="S172" s="209"/>
      <c r="T172" s="211">
        <f>SUM(T173:T208)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83</v>
      </c>
      <c r="AT172" s="213" t="s">
        <v>75</v>
      </c>
      <c r="AU172" s="213" t="s">
        <v>83</v>
      </c>
      <c r="AY172" s="212" t="s">
        <v>151</v>
      </c>
      <c r="BK172" s="214">
        <f>SUM(BK173:BK208)</f>
        <v>0</v>
      </c>
    </row>
    <row r="173" s="2" customFormat="1" ht="24.15" customHeight="1">
      <c r="A173" s="41"/>
      <c r="B173" s="42"/>
      <c r="C173" s="217" t="s">
        <v>350</v>
      </c>
      <c r="D173" s="217" t="s">
        <v>153</v>
      </c>
      <c r="E173" s="218" t="s">
        <v>1198</v>
      </c>
      <c r="F173" s="219" t="s">
        <v>1199</v>
      </c>
      <c r="G173" s="220" t="s">
        <v>193</v>
      </c>
      <c r="H173" s="221">
        <v>3.25</v>
      </c>
      <c r="I173" s="222"/>
      <c r="J173" s="223">
        <f>ROUND(I173*H173,2)</f>
        <v>0</v>
      </c>
      <c r="K173" s="219" t="s">
        <v>157</v>
      </c>
      <c r="L173" s="47"/>
      <c r="M173" s="224" t="s">
        <v>19</v>
      </c>
      <c r="N173" s="225" t="s">
        <v>47</v>
      </c>
      <c r="O173" s="87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8" t="s">
        <v>158</v>
      </c>
      <c r="AT173" s="228" t="s">
        <v>153</v>
      </c>
      <c r="AU173" s="228" t="s">
        <v>85</v>
      </c>
      <c r="AY173" s="20" t="s">
        <v>151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20" t="s">
        <v>83</v>
      </c>
      <c r="BK173" s="229">
        <f>ROUND(I173*H173,2)</f>
        <v>0</v>
      </c>
      <c r="BL173" s="20" t="s">
        <v>158</v>
      </c>
      <c r="BM173" s="228" t="s">
        <v>1510</v>
      </c>
    </row>
    <row r="174" s="2" customFormat="1">
      <c r="A174" s="41"/>
      <c r="B174" s="42"/>
      <c r="C174" s="43"/>
      <c r="D174" s="230" t="s">
        <v>160</v>
      </c>
      <c r="E174" s="43"/>
      <c r="F174" s="231" t="s">
        <v>1201</v>
      </c>
      <c r="G174" s="43"/>
      <c r="H174" s="43"/>
      <c r="I174" s="232"/>
      <c r="J174" s="43"/>
      <c r="K174" s="43"/>
      <c r="L174" s="47"/>
      <c r="M174" s="233"/>
      <c r="N174" s="23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160</v>
      </c>
      <c r="AU174" s="20" t="s">
        <v>85</v>
      </c>
    </row>
    <row r="175" s="13" customFormat="1">
      <c r="A175" s="13"/>
      <c r="B175" s="235"/>
      <c r="C175" s="236"/>
      <c r="D175" s="237" t="s">
        <v>162</v>
      </c>
      <c r="E175" s="238" t="s">
        <v>19</v>
      </c>
      <c r="F175" s="239" t="s">
        <v>1494</v>
      </c>
      <c r="G175" s="236"/>
      <c r="H175" s="240">
        <v>5.0499999999999998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162</v>
      </c>
      <c r="AU175" s="246" t="s">
        <v>85</v>
      </c>
      <c r="AV175" s="13" t="s">
        <v>85</v>
      </c>
      <c r="AW175" s="13" t="s">
        <v>37</v>
      </c>
      <c r="AX175" s="13" t="s">
        <v>76</v>
      </c>
      <c r="AY175" s="246" t="s">
        <v>151</v>
      </c>
    </row>
    <row r="176" s="13" customFormat="1">
      <c r="A176" s="13"/>
      <c r="B176" s="235"/>
      <c r="C176" s="236"/>
      <c r="D176" s="237" t="s">
        <v>162</v>
      </c>
      <c r="E176" s="238" t="s">
        <v>19</v>
      </c>
      <c r="F176" s="239" t="s">
        <v>1495</v>
      </c>
      <c r="G176" s="236"/>
      <c r="H176" s="240">
        <v>-1.8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162</v>
      </c>
      <c r="AU176" s="246" t="s">
        <v>85</v>
      </c>
      <c r="AV176" s="13" t="s">
        <v>85</v>
      </c>
      <c r="AW176" s="13" t="s">
        <v>37</v>
      </c>
      <c r="AX176" s="13" t="s">
        <v>76</v>
      </c>
      <c r="AY176" s="246" t="s">
        <v>151</v>
      </c>
    </row>
    <row r="177" s="14" customFormat="1">
      <c r="A177" s="14"/>
      <c r="B177" s="247"/>
      <c r="C177" s="248"/>
      <c r="D177" s="237" t="s">
        <v>162</v>
      </c>
      <c r="E177" s="249" t="s">
        <v>19</v>
      </c>
      <c r="F177" s="250" t="s">
        <v>176</v>
      </c>
      <c r="G177" s="248"/>
      <c r="H177" s="251">
        <v>3.25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162</v>
      </c>
      <c r="AU177" s="257" t="s">
        <v>85</v>
      </c>
      <c r="AV177" s="14" t="s">
        <v>158</v>
      </c>
      <c r="AW177" s="14" t="s">
        <v>37</v>
      </c>
      <c r="AX177" s="14" t="s">
        <v>83</v>
      </c>
      <c r="AY177" s="257" t="s">
        <v>151</v>
      </c>
    </row>
    <row r="178" s="2" customFormat="1" ht="24.15" customHeight="1">
      <c r="A178" s="41"/>
      <c r="B178" s="42"/>
      <c r="C178" s="217" t="s">
        <v>361</v>
      </c>
      <c r="D178" s="217" t="s">
        <v>153</v>
      </c>
      <c r="E178" s="218" t="s">
        <v>1511</v>
      </c>
      <c r="F178" s="219" t="s">
        <v>1512</v>
      </c>
      <c r="G178" s="220" t="s">
        <v>193</v>
      </c>
      <c r="H178" s="221">
        <v>3.25</v>
      </c>
      <c r="I178" s="222"/>
      <c r="J178" s="223">
        <f>ROUND(I178*H178,2)</f>
        <v>0</v>
      </c>
      <c r="K178" s="219" t="s">
        <v>157</v>
      </c>
      <c r="L178" s="47"/>
      <c r="M178" s="224" t="s">
        <v>19</v>
      </c>
      <c r="N178" s="225" t="s">
        <v>47</v>
      </c>
      <c r="O178" s="87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158</v>
      </c>
      <c r="AT178" s="228" t="s">
        <v>153</v>
      </c>
      <c r="AU178" s="228" t="s">
        <v>85</v>
      </c>
      <c r="AY178" s="20" t="s">
        <v>151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0" t="s">
        <v>83</v>
      </c>
      <c r="BK178" s="229">
        <f>ROUND(I178*H178,2)</f>
        <v>0</v>
      </c>
      <c r="BL178" s="20" t="s">
        <v>158</v>
      </c>
      <c r="BM178" s="228" t="s">
        <v>1513</v>
      </c>
    </row>
    <row r="179" s="2" customFormat="1">
      <c r="A179" s="41"/>
      <c r="B179" s="42"/>
      <c r="C179" s="43"/>
      <c r="D179" s="230" t="s">
        <v>160</v>
      </c>
      <c r="E179" s="43"/>
      <c r="F179" s="231" t="s">
        <v>1514</v>
      </c>
      <c r="G179" s="43"/>
      <c r="H179" s="43"/>
      <c r="I179" s="232"/>
      <c r="J179" s="43"/>
      <c r="K179" s="43"/>
      <c r="L179" s="47"/>
      <c r="M179" s="233"/>
      <c r="N179" s="23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160</v>
      </c>
      <c r="AU179" s="20" t="s">
        <v>85</v>
      </c>
    </row>
    <row r="180" s="13" customFormat="1">
      <c r="A180" s="13"/>
      <c r="B180" s="235"/>
      <c r="C180" s="236"/>
      <c r="D180" s="237" t="s">
        <v>162</v>
      </c>
      <c r="E180" s="238" t="s">
        <v>19</v>
      </c>
      <c r="F180" s="239" t="s">
        <v>1515</v>
      </c>
      <c r="G180" s="236"/>
      <c r="H180" s="240">
        <v>3.25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162</v>
      </c>
      <c r="AU180" s="246" t="s">
        <v>85</v>
      </c>
      <c r="AV180" s="13" t="s">
        <v>85</v>
      </c>
      <c r="AW180" s="13" t="s">
        <v>37</v>
      </c>
      <c r="AX180" s="13" t="s">
        <v>83</v>
      </c>
      <c r="AY180" s="246" t="s">
        <v>151</v>
      </c>
    </row>
    <row r="181" s="2" customFormat="1" ht="16.5" customHeight="1">
      <c r="A181" s="41"/>
      <c r="B181" s="42"/>
      <c r="C181" s="217" t="s">
        <v>368</v>
      </c>
      <c r="D181" s="217" t="s">
        <v>153</v>
      </c>
      <c r="E181" s="218" t="s">
        <v>1218</v>
      </c>
      <c r="F181" s="219" t="s">
        <v>1219</v>
      </c>
      <c r="G181" s="220" t="s">
        <v>193</v>
      </c>
      <c r="H181" s="221">
        <v>3.25</v>
      </c>
      <c r="I181" s="222"/>
      <c r="J181" s="223">
        <f>ROUND(I181*H181,2)</f>
        <v>0</v>
      </c>
      <c r="K181" s="219" t="s">
        <v>157</v>
      </c>
      <c r="L181" s="47"/>
      <c r="M181" s="224" t="s">
        <v>19</v>
      </c>
      <c r="N181" s="225" t="s">
        <v>47</v>
      </c>
      <c r="O181" s="87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8" t="s">
        <v>158</v>
      </c>
      <c r="AT181" s="228" t="s">
        <v>153</v>
      </c>
      <c r="AU181" s="228" t="s">
        <v>85</v>
      </c>
      <c r="AY181" s="20" t="s">
        <v>151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0" t="s">
        <v>83</v>
      </c>
      <c r="BK181" s="229">
        <f>ROUND(I181*H181,2)</f>
        <v>0</v>
      </c>
      <c r="BL181" s="20" t="s">
        <v>158</v>
      </c>
      <c r="BM181" s="228" t="s">
        <v>1516</v>
      </c>
    </row>
    <row r="182" s="2" customFormat="1">
      <c r="A182" s="41"/>
      <c r="B182" s="42"/>
      <c r="C182" s="43"/>
      <c r="D182" s="230" t="s">
        <v>160</v>
      </c>
      <c r="E182" s="43"/>
      <c r="F182" s="231" t="s">
        <v>1221</v>
      </c>
      <c r="G182" s="43"/>
      <c r="H182" s="43"/>
      <c r="I182" s="232"/>
      <c r="J182" s="43"/>
      <c r="K182" s="43"/>
      <c r="L182" s="47"/>
      <c r="M182" s="233"/>
      <c r="N182" s="23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160</v>
      </c>
      <c r="AU182" s="20" t="s">
        <v>85</v>
      </c>
    </row>
    <row r="183" s="13" customFormat="1">
      <c r="A183" s="13"/>
      <c r="B183" s="235"/>
      <c r="C183" s="236"/>
      <c r="D183" s="237" t="s">
        <v>162</v>
      </c>
      <c r="E183" s="238" t="s">
        <v>19</v>
      </c>
      <c r="F183" s="239" t="s">
        <v>1515</v>
      </c>
      <c r="G183" s="236"/>
      <c r="H183" s="240">
        <v>3.25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162</v>
      </c>
      <c r="AU183" s="246" t="s">
        <v>85</v>
      </c>
      <c r="AV183" s="13" t="s">
        <v>85</v>
      </c>
      <c r="AW183" s="13" t="s">
        <v>37</v>
      </c>
      <c r="AX183" s="13" t="s">
        <v>83</v>
      </c>
      <c r="AY183" s="246" t="s">
        <v>151</v>
      </c>
    </row>
    <row r="184" s="2" customFormat="1" ht="24.15" customHeight="1">
      <c r="A184" s="41"/>
      <c r="B184" s="42"/>
      <c r="C184" s="217" t="s">
        <v>374</v>
      </c>
      <c r="D184" s="217" t="s">
        <v>153</v>
      </c>
      <c r="E184" s="218" t="s">
        <v>1222</v>
      </c>
      <c r="F184" s="219" t="s">
        <v>1223</v>
      </c>
      <c r="G184" s="220" t="s">
        <v>193</v>
      </c>
      <c r="H184" s="221">
        <v>3.25</v>
      </c>
      <c r="I184" s="222"/>
      <c r="J184" s="223">
        <f>ROUND(I184*H184,2)</f>
        <v>0</v>
      </c>
      <c r="K184" s="219" t="s">
        <v>157</v>
      </c>
      <c r="L184" s="47"/>
      <c r="M184" s="224" t="s">
        <v>19</v>
      </c>
      <c r="N184" s="225" t="s">
        <v>47</v>
      </c>
      <c r="O184" s="87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158</v>
      </c>
      <c r="AT184" s="228" t="s">
        <v>153</v>
      </c>
      <c r="AU184" s="228" t="s">
        <v>85</v>
      </c>
      <c r="AY184" s="20" t="s">
        <v>151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0" t="s">
        <v>83</v>
      </c>
      <c r="BK184" s="229">
        <f>ROUND(I184*H184,2)</f>
        <v>0</v>
      </c>
      <c r="BL184" s="20" t="s">
        <v>158</v>
      </c>
      <c r="BM184" s="228" t="s">
        <v>1517</v>
      </c>
    </row>
    <row r="185" s="2" customFormat="1">
      <c r="A185" s="41"/>
      <c r="B185" s="42"/>
      <c r="C185" s="43"/>
      <c r="D185" s="230" t="s">
        <v>160</v>
      </c>
      <c r="E185" s="43"/>
      <c r="F185" s="231" t="s">
        <v>1225</v>
      </c>
      <c r="G185" s="43"/>
      <c r="H185" s="43"/>
      <c r="I185" s="232"/>
      <c r="J185" s="43"/>
      <c r="K185" s="43"/>
      <c r="L185" s="47"/>
      <c r="M185" s="233"/>
      <c r="N185" s="23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160</v>
      </c>
      <c r="AU185" s="20" t="s">
        <v>85</v>
      </c>
    </row>
    <row r="186" s="13" customFormat="1">
      <c r="A186" s="13"/>
      <c r="B186" s="235"/>
      <c r="C186" s="236"/>
      <c r="D186" s="237" t="s">
        <v>162</v>
      </c>
      <c r="E186" s="238" t="s">
        <v>19</v>
      </c>
      <c r="F186" s="239" t="s">
        <v>1494</v>
      </c>
      <c r="G186" s="236"/>
      <c r="H186" s="240">
        <v>5.0499999999999998</v>
      </c>
      <c r="I186" s="241"/>
      <c r="J186" s="236"/>
      <c r="K186" s="236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162</v>
      </c>
      <c r="AU186" s="246" t="s">
        <v>85</v>
      </c>
      <c r="AV186" s="13" t="s">
        <v>85</v>
      </c>
      <c r="AW186" s="13" t="s">
        <v>37</v>
      </c>
      <c r="AX186" s="13" t="s">
        <v>76</v>
      </c>
      <c r="AY186" s="246" t="s">
        <v>151</v>
      </c>
    </row>
    <row r="187" s="13" customFormat="1">
      <c r="A187" s="13"/>
      <c r="B187" s="235"/>
      <c r="C187" s="236"/>
      <c r="D187" s="237" t="s">
        <v>162</v>
      </c>
      <c r="E187" s="238" t="s">
        <v>19</v>
      </c>
      <c r="F187" s="239" t="s">
        <v>1495</v>
      </c>
      <c r="G187" s="236"/>
      <c r="H187" s="240">
        <v>-1.8</v>
      </c>
      <c r="I187" s="241"/>
      <c r="J187" s="236"/>
      <c r="K187" s="236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162</v>
      </c>
      <c r="AU187" s="246" t="s">
        <v>85</v>
      </c>
      <c r="AV187" s="13" t="s">
        <v>85</v>
      </c>
      <c r="AW187" s="13" t="s">
        <v>37</v>
      </c>
      <c r="AX187" s="13" t="s">
        <v>76</v>
      </c>
      <c r="AY187" s="246" t="s">
        <v>151</v>
      </c>
    </row>
    <row r="188" s="14" customFormat="1">
      <c r="A188" s="14"/>
      <c r="B188" s="247"/>
      <c r="C188" s="248"/>
      <c r="D188" s="237" t="s">
        <v>162</v>
      </c>
      <c r="E188" s="249" t="s">
        <v>19</v>
      </c>
      <c r="F188" s="250" t="s">
        <v>176</v>
      </c>
      <c r="G188" s="248"/>
      <c r="H188" s="251">
        <v>3.25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162</v>
      </c>
      <c r="AU188" s="257" t="s">
        <v>85</v>
      </c>
      <c r="AV188" s="14" t="s">
        <v>158</v>
      </c>
      <c r="AW188" s="14" t="s">
        <v>37</v>
      </c>
      <c r="AX188" s="14" t="s">
        <v>83</v>
      </c>
      <c r="AY188" s="257" t="s">
        <v>151</v>
      </c>
    </row>
    <row r="189" s="2" customFormat="1" ht="44.25" customHeight="1">
      <c r="A189" s="41"/>
      <c r="B189" s="42"/>
      <c r="C189" s="217" t="s">
        <v>394</v>
      </c>
      <c r="D189" s="217" t="s">
        <v>153</v>
      </c>
      <c r="E189" s="218" t="s">
        <v>1257</v>
      </c>
      <c r="F189" s="219" t="s">
        <v>1258</v>
      </c>
      <c r="G189" s="220" t="s">
        <v>193</v>
      </c>
      <c r="H189" s="221">
        <v>38.25</v>
      </c>
      <c r="I189" s="222"/>
      <c r="J189" s="223">
        <f>ROUND(I189*H189,2)</f>
        <v>0</v>
      </c>
      <c r="K189" s="219" t="s">
        <v>157</v>
      </c>
      <c r="L189" s="47"/>
      <c r="M189" s="224" t="s">
        <v>19</v>
      </c>
      <c r="N189" s="225" t="s">
        <v>47</v>
      </c>
      <c r="O189" s="87"/>
      <c r="P189" s="226">
        <f>O189*H189</f>
        <v>0</v>
      </c>
      <c r="Q189" s="226">
        <v>0.089219999999999994</v>
      </c>
      <c r="R189" s="226">
        <f>Q189*H189</f>
        <v>3.4126649999999996</v>
      </c>
      <c r="S189" s="226">
        <v>0</v>
      </c>
      <c r="T189" s="22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158</v>
      </c>
      <c r="AT189" s="228" t="s">
        <v>153</v>
      </c>
      <c r="AU189" s="228" t="s">
        <v>85</v>
      </c>
      <c r="AY189" s="20" t="s">
        <v>151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0" t="s">
        <v>83</v>
      </c>
      <c r="BK189" s="229">
        <f>ROUND(I189*H189,2)</f>
        <v>0</v>
      </c>
      <c r="BL189" s="20" t="s">
        <v>158</v>
      </c>
      <c r="BM189" s="228" t="s">
        <v>1518</v>
      </c>
    </row>
    <row r="190" s="2" customFormat="1">
      <c r="A190" s="41"/>
      <c r="B190" s="42"/>
      <c r="C190" s="43"/>
      <c r="D190" s="230" t="s">
        <v>160</v>
      </c>
      <c r="E190" s="43"/>
      <c r="F190" s="231" t="s">
        <v>1260</v>
      </c>
      <c r="G190" s="43"/>
      <c r="H190" s="43"/>
      <c r="I190" s="232"/>
      <c r="J190" s="43"/>
      <c r="K190" s="43"/>
      <c r="L190" s="47"/>
      <c r="M190" s="233"/>
      <c r="N190" s="23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160</v>
      </c>
      <c r="AU190" s="20" t="s">
        <v>85</v>
      </c>
    </row>
    <row r="191" s="13" customFormat="1">
      <c r="A191" s="13"/>
      <c r="B191" s="235"/>
      <c r="C191" s="236"/>
      <c r="D191" s="237" t="s">
        <v>162</v>
      </c>
      <c r="E191" s="238" t="s">
        <v>19</v>
      </c>
      <c r="F191" s="239" t="s">
        <v>1519</v>
      </c>
      <c r="G191" s="236"/>
      <c r="H191" s="240">
        <v>76.5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162</v>
      </c>
      <c r="AU191" s="246" t="s">
        <v>85</v>
      </c>
      <c r="AV191" s="13" t="s">
        <v>85</v>
      </c>
      <c r="AW191" s="13" t="s">
        <v>37</v>
      </c>
      <c r="AX191" s="13" t="s">
        <v>76</v>
      </c>
      <c r="AY191" s="246" t="s">
        <v>151</v>
      </c>
    </row>
    <row r="192" s="13" customFormat="1">
      <c r="A192" s="13"/>
      <c r="B192" s="235"/>
      <c r="C192" s="236"/>
      <c r="D192" s="237" t="s">
        <v>162</v>
      </c>
      <c r="E192" s="238" t="s">
        <v>19</v>
      </c>
      <c r="F192" s="239" t="s">
        <v>1493</v>
      </c>
      <c r="G192" s="236"/>
      <c r="H192" s="240">
        <v>-38.25</v>
      </c>
      <c r="I192" s="241"/>
      <c r="J192" s="236"/>
      <c r="K192" s="236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162</v>
      </c>
      <c r="AU192" s="246" t="s">
        <v>85</v>
      </c>
      <c r="AV192" s="13" t="s">
        <v>85</v>
      </c>
      <c r="AW192" s="13" t="s">
        <v>37</v>
      </c>
      <c r="AX192" s="13" t="s">
        <v>76</v>
      </c>
      <c r="AY192" s="246" t="s">
        <v>151</v>
      </c>
    </row>
    <row r="193" s="14" customFormat="1">
      <c r="A193" s="14"/>
      <c r="B193" s="247"/>
      <c r="C193" s="248"/>
      <c r="D193" s="237" t="s">
        <v>162</v>
      </c>
      <c r="E193" s="249" t="s">
        <v>19</v>
      </c>
      <c r="F193" s="250" t="s">
        <v>176</v>
      </c>
      <c r="G193" s="248"/>
      <c r="H193" s="251">
        <v>38.25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162</v>
      </c>
      <c r="AU193" s="257" t="s">
        <v>85</v>
      </c>
      <c r="AV193" s="14" t="s">
        <v>158</v>
      </c>
      <c r="AW193" s="14" t="s">
        <v>37</v>
      </c>
      <c r="AX193" s="14" t="s">
        <v>83</v>
      </c>
      <c r="AY193" s="257" t="s">
        <v>151</v>
      </c>
    </row>
    <row r="194" s="2" customFormat="1" ht="16.5" customHeight="1">
      <c r="A194" s="41"/>
      <c r="B194" s="42"/>
      <c r="C194" s="279" t="s">
        <v>400</v>
      </c>
      <c r="D194" s="279" t="s">
        <v>395</v>
      </c>
      <c r="E194" s="280" t="s">
        <v>1236</v>
      </c>
      <c r="F194" s="281" t="s">
        <v>1237</v>
      </c>
      <c r="G194" s="282" t="s">
        <v>193</v>
      </c>
      <c r="H194" s="283">
        <v>35.534999999999997</v>
      </c>
      <c r="I194" s="284"/>
      <c r="J194" s="285">
        <f>ROUND(I194*H194,2)</f>
        <v>0</v>
      </c>
      <c r="K194" s="281" t="s">
        <v>157</v>
      </c>
      <c r="L194" s="286"/>
      <c r="M194" s="287" t="s">
        <v>19</v>
      </c>
      <c r="N194" s="288" t="s">
        <v>47</v>
      </c>
      <c r="O194" s="87"/>
      <c r="P194" s="226">
        <f>O194*H194</f>
        <v>0</v>
      </c>
      <c r="Q194" s="226">
        <v>0.13200000000000001</v>
      </c>
      <c r="R194" s="226">
        <f>Q194*H194</f>
        <v>4.69062</v>
      </c>
      <c r="S194" s="226">
        <v>0</v>
      </c>
      <c r="T194" s="22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8" t="s">
        <v>208</v>
      </c>
      <c r="AT194" s="228" t="s">
        <v>395</v>
      </c>
      <c r="AU194" s="228" t="s">
        <v>85</v>
      </c>
      <c r="AY194" s="20" t="s">
        <v>151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20" t="s">
        <v>83</v>
      </c>
      <c r="BK194" s="229">
        <f>ROUND(I194*H194,2)</f>
        <v>0</v>
      </c>
      <c r="BL194" s="20" t="s">
        <v>158</v>
      </c>
      <c r="BM194" s="228" t="s">
        <v>1520</v>
      </c>
    </row>
    <row r="195" s="13" customFormat="1">
      <c r="A195" s="13"/>
      <c r="B195" s="235"/>
      <c r="C195" s="236"/>
      <c r="D195" s="237" t="s">
        <v>162</v>
      </c>
      <c r="E195" s="238" t="s">
        <v>19</v>
      </c>
      <c r="F195" s="239" t="s">
        <v>1521</v>
      </c>
      <c r="G195" s="236"/>
      <c r="H195" s="240">
        <v>35.534999999999997</v>
      </c>
      <c r="I195" s="241"/>
      <c r="J195" s="236"/>
      <c r="K195" s="236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162</v>
      </c>
      <c r="AU195" s="246" t="s">
        <v>85</v>
      </c>
      <c r="AV195" s="13" t="s">
        <v>85</v>
      </c>
      <c r="AW195" s="13" t="s">
        <v>37</v>
      </c>
      <c r="AX195" s="13" t="s">
        <v>83</v>
      </c>
      <c r="AY195" s="246" t="s">
        <v>151</v>
      </c>
    </row>
    <row r="196" s="2" customFormat="1" ht="16.5" customHeight="1">
      <c r="A196" s="41"/>
      <c r="B196" s="42"/>
      <c r="C196" s="279" t="s">
        <v>425</v>
      </c>
      <c r="D196" s="279" t="s">
        <v>395</v>
      </c>
      <c r="E196" s="280" t="s">
        <v>1245</v>
      </c>
      <c r="F196" s="281" t="s">
        <v>1246</v>
      </c>
      <c r="G196" s="282" t="s">
        <v>193</v>
      </c>
      <c r="H196" s="283">
        <v>2.0600000000000001</v>
      </c>
      <c r="I196" s="284"/>
      <c r="J196" s="285">
        <f>ROUND(I196*H196,2)</f>
        <v>0</v>
      </c>
      <c r="K196" s="281" t="s">
        <v>157</v>
      </c>
      <c r="L196" s="286"/>
      <c r="M196" s="287" t="s">
        <v>19</v>
      </c>
      <c r="N196" s="288" t="s">
        <v>47</v>
      </c>
      <c r="O196" s="87"/>
      <c r="P196" s="226">
        <f>O196*H196</f>
        <v>0</v>
      </c>
      <c r="Q196" s="226">
        <v>0.13100000000000001</v>
      </c>
      <c r="R196" s="226">
        <f>Q196*H196</f>
        <v>0.26986000000000004</v>
      </c>
      <c r="S196" s="226">
        <v>0</v>
      </c>
      <c r="T196" s="22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208</v>
      </c>
      <c r="AT196" s="228" t="s">
        <v>395</v>
      </c>
      <c r="AU196" s="228" t="s">
        <v>85</v>
      </c>
      <c r="AY196" s="20" t="s">
        <v>151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0" t="s">
        <v>83</v>
      </c>
      <c r="BK196" s="229">
        <f>ROUND(I196*H196,2)</f>
        <v>0</v>
      </c>
      <c r="BL196" s="20" t="s">
        <v>158</v>
      </c>
      <c r="BM196" s="228" t="s">
        <v>1522</v>
      </c>
    </row>
    <row r="197" s="13" customFormat="1">
      <c r="A197" s="13"/>
      <c r="B197" s="235"/>
      <c r="C197" s="236"/>
      <c r="D197" s="237" t="s">
        <v>162</v>
      </c>
      <c r="E197" s="238" t="s">
        <v>19</v>
      </c>
      <c r="F197" s="239" t="s">
        <v>1523</v>
      </c>
      <c r="G197" s="236"/>
      <c r="H197" s="240">
        <v>4.1200000000000001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162</v>
      </c>
      <c r="AU197" s="246" t="s">
        <v>85</v>
      </c>
      <c r="AV197" s="13" t="s">
        <v>85</v>
      </c>
      <c r="AW197" s="13" t="s">
        <v>37</v>
      </c>
      <c r="AX197" s="13" t="s">
        <v>76</v>
      </c>
      <c r="AY197" s="246" t="s">
        <v>151</v>
      </c>
    </row>
    <row r="198" s="13" customFormat="1">
      <c r="A198" s="13"/>
      <c r="B198" s="235"/>
      <c r="C198" s="236"/>
      <c r="D198" s="237" t="s">
        <v>162</v>
      </c>
      <c r="E198" s="238" t="s">
        <v>19</v>
      </c>
      <c r="F198" s="239" t="s">
        <v>1524</v>
      </c>
      <c r="G198" s="236"/>
      <c r="H198" s="240">
        <v>-2.0600000000000001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162</v>
      </c>
      <c r="AU198" s="246" t="s">
        <v>85</v>
      </c>
      <c r="AV198" s="13" t="s">
        <v>85</v>
      </c>
      <c r="AW198" s="13" t="s">
        <v>37</v>
      </c>
      <c r="AX198" s="13" t="s">
        <v>76</v>
      </c>
      <c r="AY198" s="246" t="s">
        <v>151</v>
      </c>
    </row>
    <row r="199" s="14" customFormat="1">
      <c r="A199" s="14"/>
      <c r="B199" s="247"/>
      <c r="C199" s="248"/>
      <c r="D199" s="237" t="s">
        <v>162</v>
      </c>
      <c r="E199" s="249" t="s">
        <v>19</v>
      </c>
      <c r="F199" s="250" t="s">
        <v>176</v>
      </c>
      <c r="G199" s="248"/>
      <c r="H199" s="251">
        <v>2.0600000000000001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162</v>
      </c>
      <c r="AU199" s="257" t="s">
        <v>85</v>
      </c>
      <c r="AV199" s="14" t="s">
        <v>158</v>
      </c>
      <c r="AW199" s="14" t="s">
        <v>37</v>
      </c>
      <c r="AX199" s="14" t="s">
        <v>83</v>
      </c>
      <c r="AY199" s="257" t="s">
        <v>151</v>
      </c>
    </row>
    <row r="200" s="2" customFormat="1" ht="16.5" customHeight="1">
      <c r="A200" s="41"/>
      <c r="B200" s="42"/>
      <c r="C200" s="279" t="s">
        <v>430</v>
      </c>
      <c r="D200" s="279" t="s">
        <v>395</v>
      </c>
      <c r="E200" s="280" t="s">
        <v>1251</v>
      </c>
      <c r="F200" s="281" t="s">
        <v>1525</v>
      </c>
      <c r="G200" s="282" t="s">
        <v>193</v>
      </c>
      <c r="H200" s="283">
        <v>1.8020000000000001</v>
      </c>
      <c r="I200" s="284"/>
      <c r="J200" s="285">
        <f>ROUND(I200*H200,2)</f>
        <v>0</v>
      </c>
      <c r="K200" s="281" t="s">
        <v>157</v>
      </c>
      <c r="L200" s="286"/>
      <c r="M200" s="287" t="s">
        <v>19</v>
      </c>
      <c r="N200" s="288" t="s">
        <v>47</v>
      </c>
      <c r="O200" s="87"/>
      <c r="P200" s="226">
        <f>O200*H200</f>
        <v>0</v>
      </c>
      <c r="Q200" s="226">
        <v>0.13200000000000001</v>
      </c>
      <c r="R200" s="226">
        <f>Q200*H200</f>
        <v>0.23786400000000002</v>
      </c>
      <c r="S200" s="226">
        <v>0</v>
      </c>
      <c r="T200" s="22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8" t="s">
        <v>208</v>
      </c>
      <c r="AT200" s="228" t="s">
        <v>395</v>
      </c>
      <c r="AU200" s="228" t="s">
        <v>85</v>
      </c>
      <c r="AY200" s="20" t="s">
        <v>151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20" t="s">
        <v>83</v>
      </c>
      <c r="BK200" s="229">
        <f>ROUND(I200*H200,2)</f>
        <v>0</v>
      </c>
      <c r="BL200" s="20" t="s">
        <v>158</v>
      </c>
      <c r="BM200" s="228" t="s">
        <v>1526</v>
      </c>
    </row>
    <row r="201" s="13" customFormat="1">
      <c r="A201" s="13"/>
      <c r="B201" s="235"/>
      <c r="C201" s="236"/>
      <c r="D201" s="237" t="s">
        <v>162</v>
      </c>
      <c r="E201" s="238" t="s">
        <v>19</v>
      </c>
      <c r="F201" s="239" t="s">
        <v>1527</v>
      </c>
      <c r="G201" s="236"/>
      <c r="H201" s="240">
        <v>3.605</v>
      </c>
      <c r="I201" s="241"/>
      <c r="J201" s="236"/>
      <c r="K201" s="236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162</v>
      </c>
      <c r="AU201" s="246" t="s">
        <v>85</v>
      </c>
      <c r="AV201" s="13" t="s">
        <v>85</v>
      </c>
      <c r="AW201" s="13" t="s">
        <v>37</v>
      </c>
      <c r="AX201" s="13" t="s">
        <v>76</v>
      </c>
      <c r="AY201" s="246" t="s">
        <v>151</v>
      </c>
    </row>
    <row r="202" s="13" customFormat="1">
      <c r="A202" s="13"/>
      <c r="B202" s="235"/>
      <c r="C202" s="236"/>
      <c r="D202" s="237" t="s">
        <v>162</v>
      </c>
      <c r="E202" s="238" t="s">
        <v>19</v>
      </c>
      <c r="F202" s="239" t="s">
        <v>1528</v>
      </c>
      <c r="G202" s="236"/>
      <c r="H202" s="240">
        <v>-1.8029999999999999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162</v>
      </c>
      <c r="AU202" s="246" t="s">
        <v>85</v>
      </c>
      <c r="AV202" s="13" t="s">
        <v>85</v>
      </c>
      <c r="AW202" s="13" t="s">
        <v>37</v>
      </c>
      <c r="AX202" s="13" t="s">
        <v>76</v>
      </c>
      <c r="AY202" s="246" t="s">
        <v>151</v>
      </c>
    </row>
    <row r="203" s="14" customFormat="1">
      <c r="A203" s="14"/>
      <c r="B203" s="247"/>
      <c r="C203" s="248"/>
      <c r="D203" s="237" t="s">
        <v>162</v>
      </c>
      <c r="E203" s="249" t="s">
        <v>19</v>
      </c>
      <c r="F203" s="250" t="s">
        <v>176</v>
      </c>
      <c r="G203" s="248"/>
      <c r="H203" s="251">
        <v>1.8020000000000001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162</v>
      </c>
      <c r="AU203" s="257" t="s">
        <v>85</v>
      </c>
      <c r="AV203" s="14" t="s">
        <v>158</v>
      </c>
      <c r="AW203" s="14" t="s">
        <v>37</v>
      </c>
      <c r="AX203" s="14" t="s">
        <v>83</v>
      </c>
      <c r="AY203" s="257" t="s">
        <v>151</v>
      </c>
    </row>
    <row r="204" s="2" customFormat="1" ht="44.25" customHeight="1">
      <c r="A204" s="41"/>
      <c r="B204" s="42"/>
      <c r="C204" s="217" t="s">
        <v>439</v>
      </c>
      <c r="D204" s="217" t="s">
        <v>153</v>
      </c>
      <c r="E204" s="218" t="s">
        <v>1267</v>
      </c>
      <c r="F204" s="219" t="s">
        <v>1268</v>
      </c>
      <c r="G204" s="220" t="s">
        <v>193</v>
      </c>
      <c r="H204" s="221">
        <v>3.75</v>
      </c>
      <c r="I204" s="222"/>
      <c r="J204" s="223">
        <f>ROUND(I204*H204,2)</f>
        <v>0</v>
      </c>
      <c r="K204" s="219" t="s">
        <v>157</v>
      </c>
      <c r="L204" s="47"/>
      <c r="M204" s="224" t="s">
        <v>19</v>
      </c>
      <c r="N204" s="225" t="s">
        <v>47</v>
      </c>
      <c r="O204" s="87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8" t="s">
        <v>158</v>
      </c>
      <c r="AT204" s="228" t="s">
        <v>153</v>
      </c>
      <c r="AU204" s="228" t="s">
        <v>85</v>
      </c>
      <c r="AY204" s="20" t="s">
        <v>151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20" t="s">
        <v>83</v>
      </c>
      <c r="BK204" s="229">
        <f>ROUND(I204*H204,2)</f>
        <v>0</v>
      </c>
      <c r="BL204" s="20" t="s">
        <v>158</v>
      </c>
      <c r="BM204" s="228" t="s">
        <v>1529</v>
      </c>
    </row>
    <row r="205" s="2" customFormat="1">
      <c r="A205" s="41"/>
      <c r="B205" s="42"/>
      <c r="C205" s="43"/>
      <c r="D205" s="230" t="s">
        <v>160</v>
      </c>
      <c r="E205" s="43"/>
      <c r="F205" s="231" t="s">
        <v>1270</v>
      </c>
      <c r="G205" s="43"/>
      <c r="H205" s="43"/>
      <c r="I205" s="232"/>
      <c r="J205" s="43"/>
      <c r="K205" s="43"/>
      <c r="L205" s="47"/>
      <c r="M205" s="233"/>
      <c r="N205" s="23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160</v>
      </c>
      <c r="AU205" s="20" t="s">
        <v>85</v>
      </c>
    </row>
    <row r="206" s="13" customFormat="1">
      <c r="A206" s="13"/>
      <c r="B206" s="235"/>
      <c r="C206" s="236"/>
      <c r="D206" s="237" t="s">
        <v>162</v>
      </c>
      <c r="E206" s="238" t="s">
        <v>19</v>
      </c>
      <c r="F206" s="239" t="s">
        <v>1530</v>
      </c>
      <c r="G206" s="236"/>
      <c r="H206" s="240">
        <v>7.5</v>
      </c>
      <c r="I206" s="241"/>
      <c r="J206" s="236"/>
      <c r="K206" s="236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162</v>
      </c>
      <c r="AU206" s="246" t="s">
        <v>85</v>
      </c>
      <c r="AV206" s="13" t="s">
        <v>85</v>
      </c>
      <c r="AW206" s="13" t="s">
        <v>37</v>
      </c>
      <c r="AX206" s="13" t="s">
        <v>76</v>
      </c>
      <c r="AY206" s="246" t="s">
        <v>151</v>
      </c>
    </row>
    <row r="207" s="13" customFormat="1">
      <c r="A207" s="13"/>
      <c r="B207" s="235"/>
      <c r="C207" s="236"/>
      <c r="D207" s="237" t="s">
        <v>162</v>
      </c>
      <c r="E207" s="238" t="s">
        <v>19</v>
      </c>
      <c r="F207" s="239" t="s">
        <v>1531</v>
      </c>
      <c r="G207" s="236"/>
      <c r="H207" s="240">
        <v>-3.75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162</v>
      </c>
      <c r="AU207" s="246" t="s">
        <v>85</v>
      </c>
      <c r="AV207" s="13" t="s">
        <v>85</v>
      </c>
      <c r="AW207" s="13" t="s">
        <v>37</v>
      </c>
      <c r="AX207" s="13" t="s">
        <v>76</v>
      </c>
      <c r="AY207" s="246" t="s">
        <v>151</v>
      </c>
    </row>
    <row r="208" s="14" customFormat="1">
      <c r="A208" s="14"/>
      <c r="B208" s="247"/>
      <c r="C208" s="248"/>
      <c r="D208" s="237" t="s">
        <v>162</v>
      </c>
      <c r="E208" s="249" t="s">
        <v>19</v>
      </c>
      <c r="F208" s="250" t="s">
        <v>176</v>
      </c>
      <c r="G208" s="248"/>
      <c r="H208" s="251">
        <v>3.75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162</v>
      </c>
      <c r="AU208" s="257" t="s">
        <v>85</v>
      </c>
      <c r="AV208" s="14" t="s">
        <v>158</v>
      </c>
      <c r="AW208" s="14" t="s">
        <v>37</v>
      </c>
      <c r="AX208" s="14" t="s">
        <v>83</v>
      </c>
      <c r="AY208" s="257" t="s">
        <v>151</v>
      </c>
    </row>
    <row r="209" s="12" customFormat="1" ht="22.8" customHeight="1">
      <c r="A209" s="12"/>
      <c r="B209" s="201"/>
      <c r="C209" s="202"/>
      <c r="D209" s="203" t="s">
        <v>75</v>
      </c>
      <c r="E209" s="215" t="s">
        <v>215</v>
      </c>
      <c r="F209" s="215" t="s">
        <v>1075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SUM(P210:P251)</f>
        <v>0</v>
      </c>
      <c r="Q209" s="209"/>
      <c r="R209" s="210">
        <f>SUM(R210:R251)</f>
        <v>16.332865000000002</v>
      </c>
      <c r="S209" s="209"/>
      <c r="T209" s="211">
        <f>SUM(T210:T251)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83</v>
      </c>
      <c r="AT209" s="213" t="s">
        <v>75</v>
      </c>
      <c r="AU209" s="213" t="s">
        <v>83</v>
      </c>
      <c r="AY209" s="212" t="s">
        <v>151</v>
      </c>
      <c r="BK209" s="214">
        <f>SUM(BK210:BK251)</f>
        <v>0</v>
      </c>
    </row>
    <row r="210" s="2" customFormat="1" ht="37.8" customHeight="1">
      <c r="A210" s="41"/>
      <c r="B210" s="42"/>
      <c r="C210" s="217" t="s">
        <v>445</v>
      </c>
      <c r="D210" s="217" t="s">
        <v>153</v>
      </c>
      <c r="E210" s="218" t="s">
        <v>1300</v>
      </c>
      <c r="F210" s="219" t="s">
        <v>1301</v>
      </c>
      <c r="G210" s="220" t="s">
        <v>156</v>
      </c>
      <c r="H210" s="221">
        <v>6.5</v>
      </c>
      <c r="I210" s="222"/>
      <c r="J210" s="223">
        <f>ROUND(I210*H210,2)</f>
        <v>0</v>
      </c>
      <c r="K210" s="219" t="s">
        <v>157</v>
      </c>
      <c r="L210" s="47"/>
      <c r="M210" s="224" t="s">
        <v>19</v>
      </c>
      <c r="N210" s="225" t="s">
        <v>47</v>
      </c>
      <c r="O210" s="87"/>
      <c r="P210" s="226">
        <f>O210*H210</f>
        <v>0</v>
      </c>
      <c r="Q210" s="226">
        <v>0.080879999999999994</v>
      </c>
      <c r="R210" s="226">
        <f>Q210*H210</f>
        <v>0.52571999999999997</v>
      </c>
      <c r="S210" s="226">
        <v>0</v>
      </c>
      <c r="T210" s="22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8" t="s">
        <v>158</v>
      </c>
      <c r="AT210" s="228" t="s">
        <v>153</v>
      </c>
      <c r="AU210" s="228" t="s">
        <v>85</v>
      </c>
      <c r="AY210" s="20" t="s">
        <v>151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20" t="s">
        <v>83</v>
      </c>
      <c r="BK210" s="229">
        <f>ROUND(I210*H210,2)</f>
        <v>0</v>
      </c>
      <c r="BL210" s="20" t="s">
        <v>158</v>
      </c>
      <c r="BM210" s="228" t="s">
        <v>1532</v>
      </c>
    </row>
    <row r="211" s="2" customFormat="1">
      <c r="A211" s="41"/>
      <c r="B211" s="42"/>
      <c r="C211" s="43"/>
      <c r="D211" s="230" t="s">
        <v>160</v>
      </c>
      <c r="E211" s="43"/>
      <c r="F211" s="231" t="s">
        <v>1303</v>
      </c>
      <c r="G211" s="43"/>
      <c r="H211" s="43"/>
      <c r="I211" s="232"/>
      <c r="J211" s="43"/>
      <c r="K211" s="43"/>
      <c r="L211" s="47"/>
      <c r="M211" s="233"/>
      <c r="N211" s="23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160</v>
      </c>
      <c r="AU211" s="20" t="s">
        <v>85</v>
      </c>
    </row>
    <row r="212" s="13" customFormat="1">
      <c r="A212" s="13"/>
      <c r="B212" s="235"/>
      <c r="C212" s="236"/>
      <c r="D212" s="237" t="s">
        <v>162</v>
      </c>
      <c r="E212" s="238" t="s">
        <v>19</v>
      </c>
      <c r="F212" s="239" t="s">
        <v>1533</v>
      </c>
      <c r="G212" s="236"/>
      <c r="H212" s="240">
        <v>10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162</v>
      </c>
      <c r="AU212" s="246" t="s">
        <v>85</v>
      </c>
      <c r="AV212" s="13" t="s">
        <v>85</v>
      </c>
      <c r="AW212" s="13" t="s">
        <v>37</v>
      </c>
      <c r="AX212" s="13" t="s">
        <v>76</v>
      </c>
      <c r="AY212" s="246" t="s">
        <v>151</v>
      </c>
    </row>
    <row r="213" s="13" customFormat="1">
      <c r="A213" s="13"/>
      <c r="B213" s="235"/>
      <c r="C213" s="236"/>
      <c r="D213" s="237" t="s">
        <v>162</v>
      </c>
      <c r="E213" s="238" t="s">
        <v>19</v>
      </c>
      <c r="F213" s="239" t="s">
        <v>1534</v>
      </c>
      <c r="G213" s="236"/>
      <c r="H213" s="240">
        <v>-3.5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162</v>
      </c>
      <c r="AU213" s="246" t="s">
        <v>85</v>
      </c>
      <c r="AV213" s="13" t="s">
        <v>85</v>
      </c>
      <c r="AW213" s="13" t="s">
        <v>37</v>
      </c>
      <c r="AX213" s="13" t="s">
        <v>76</v>
      </c>
      <c r="AY213" s="246" t="s">
        <v>151</v>
      </c>
    </row>
    <row r="214" s="14" customFormat="1">
      <c r="A214" s="14"/>
      <c r="B214" s="247"/>
      <c r="C214" s="248"/>
      <c r="D214" s="237" t="s">
        <v>162</v>
      </c>
      <c r="E214" s="249" t="s">
        <v>19</v>
      </c>
      <c r="F214" s="250" t="s">
        <v>176</v>
      </c>
      <c r="G214" s="248"/>
      <c r="H214" s="251">
        <v>6.5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162</v>
      </c>
      <c r="AU214" s="257" t="s">
        <v>85</v>
      </c>
      <c r="AV214" s="14" t="s">
        <v>158</v>
      </c>
      <c r="AW214" s="14" t="s">
        <v>37</v>
      </c>
      <c r="AX214" s="14" t="s">
        <v>83</v>
      </c>
      <c r="AY214" s="257" t="s">
        <v>151</v>
      </c>
    </row>
    <row r="215" s="2" customFormat="1" ht="16.5" customHeight="1">
      <c r="A215" s="41"/>
      <c r="B215" s="42"/>
      <c r="C215" s="279" t="s">
        <v>451</v>
      </c>
      <c r="D215" s="279" t="s">
        <v>395</v>
      </c>
      <c r="E215" s="280" t="s">
        <v>1310</v>
      </c>
      <c r="F215" s="281" t="s">
        <v>1311</v>
      </c>
      <c r="G215" s="282" t="s">
        <v>156</v>
      </c>
      <c r="H215" s="283">
        <v>6.5</v>
      </c>
      <c r="I215" s="284"/>
      <c r="J215" s="285">
        <f>ROUND(I215*H215,2)</f>
        <v>0</v>
      </c>
      <c r="K215" s="281" t="s">
        <v>19</v>
      </c>
      <c r="L215" s="286"/>
      <c r="M215" s="287" t="s">
        <v>19</v>
      </c>
      <c r="N215" s="288" t="s">
        <v>47</v>
      </c>
      <c r="O215" s="87"/>
      <c r="P215" s="226">
        <f>O215*H215</f>
        <v>0</v>
      </c>
      <c r="Q215" s="226">
        <v>0.045999999999999999</v>
      </c>
      <c r="R215" s="226">
        <f>Q215*H215</f>
        <v>0.29899999999999999</v>
      </c>
      <c r="S215" s="226">
        <v>0</v>
      </c>
      <c r="T215" s="22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8" t="s">
        <v>208</v>
      </c>
      <c r="AT215" s="228" t="s">
        <v>395</v>
      </c>
      <c r="AU215" s="228" t="s">
        <v>85</v>
      </c>
      <c r="AY215" s="20" t="s">
        <v>151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20" t="s">
        <v>83</v>
      </c>
      <c r="BK215" s="229">
        <f>ROUND(I215*H215,2)</f>
        <v>0</v>
      </c>
      <c r="BL215" s="20" t="s">
        <v>158</v>
      </c>
      <c r="BM215" s="228" t="s">
        <v>1535</v>
      </c>
    </row>
    <row r="216" s="13" customFormat="1">
      <c r="A216" s="13"/>
      <c r="B216" s="235"/>
      <c r="C216" s="236"/>
      <c r="D216" s="237" t="s">
        <v>162</v>
      </c>
      <c r="E216" s="238" t="s">
        <v>19</v>
      </c>
      <c r="F216" s="239" t="s">
        <v>1536</v>
      </c>
      <c r="G216" s="236"/>
      <c r="H216" s="240">
        <v>10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162</v>
      </c>
      <c r="AU216" s="246" t="s">
        <v>85</v>
      </c>
      <c r="AV216" s="13" t="s">
        <v>85</v>
      </c>
      <c r="AW216" s="13" t="s">
        <v>37</v>
      </c>
      <c r="AX216" s="13" t="s">
        <v>76</v>
      </c>
      <c r="AY216" s="246" t="s">
        <v>151</v>
      </c>
    </row>
    <row r="217" s="13" customFormat="1">
      <c r="A217" s="13"/>
      <c r="B217" s="235"/>
      <c r="C217" s="236"/>
      <c r="D217" s="237" t="s">
        <v>162</v>
      </c>
      <c r="E217" s="238" t="s">
        <v>19</v>
      </c>
      <c r="F217" s="239" t="s">
        <v>1534</v>
      </c>
      <c r="G217" s="236"/>
      <c r="H217" s="240">
        <v>-3.5</v>
      </c>
      <c r="I217" s="241"/>
      <c r="J217" s="236"/>
      <c r="K217" s="236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162</v>
      </c>
      <c r="AU217" s="246" t="s">
        <v>85</v>
      </c>
      <c r="AV217" s="13" t="s">
        <v>85</v>
      </c>
      <c r="AW217" s="13" t="s">
        <v>37</v>
      </c>
      <c r="AX217" s="13" t="s">
        <v>76</v>
      </c>
      <c r="AY217" s="246" t="s">
        <v>151</v>
      </c>
    </row>
    <row r="218" s="14" customFormat="1">
      <c r="A218" s="14"/>
      <c r="B218" s="247"/>
      <c r="C218" s="248"/>
      <c r="D218" s="237" t="s">
        <v>162</v>
      </c>
      <c r="E218" s="249" t="s">
        <v>19</v>
      </c>
      <c r="F218" s="250" t="s">
        <v>176</v>
      </c>
      <c r="G218" s="248"/>
      <c r="H218" s="251">
        <v>6.5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162</v>
      </c>
      <c r="AU218" s="257" t="s">
        <v>85</v>
      </c>
      <c r="AV218" s="14" t="s">
        <v>158</v>
      </c>
      <c r="AW218" s="14" t="s">
        <v>37</v>
      </c>
      <c r="AX218" s="14" t="s">
        <v>83</v>
      </c>
      <c r="AY218" s="257" t="s">
        <v>151</v>
      </c>
    </row>
    <row r="219" s="2" customFormat="1" ht="24.15" customHeight="1">
      <c r="A219" s="41"/>
      <c r="B219" s="42"/>
      <c r="C219" s="217" t="s">
        <v>457</v>
      </c>
      <c r="D219" s="217" t="s">
        <v>153</v>
      </c>
      <c r="E219" s="218" t="s">
        <v>1315</v>
      </c>
      <c r="F219" s="219" t="s">
        <v>1316</v>
      </c>
      <c r="G219" s="220" t="s">
        <v>156</v>
      </c>
      <c r="H219" s="221">
        <v>6.5</v>
      </c>
      <c r="I219" s="222"/>
      <c r="J219" s="223">
        <f>ROUND(I219*H219,2)</f>
        <v>0</v>
      </c>
      <c r="K219" s="219" t="s">
        <v>157</v>
      </c>
      <c r="L219" s="47"/>
      <c r="M219" s="224" t="s">
        <v>19</v>
      </c>
      <c r="N219" s="225" t="s">
        <v>47</v>
      </c>
      <c r="O219" s="87"/>
      <c r="P219" s="226">
        <f>O219*H219</f>
        <v>0</v>
      </c>
      <c r="Q219" s="226">
        <v>0.16850000000000001</v>
      </c>
      <c r="R219" s="226">
        <f>Q219*H219</f>
        <v>1.0952500000000001</v>
      </c>
      <c r="S219" s="226">
        <v>0</v>
      </c>
      <c r="T219" s="22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8" t="s">
        <v>158</v>
      </c>
      <c r="AT219" s="228" t="s">
        <v>153</v>
      </c>
      <c r="AU219" s="228" t="s">
        <v>85</v>
      </c>
      <c r="AY219" s="20" t="s">
        <v>151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20" t="s">
        <v>83</v>
      </c>
      <c r="BK219" s="229">
        <f>ROUND(I219*H219,2)</f>
        <v>0</v>
      </c>
      <c r="BL219" s="20" t="s">
        <v>158</v>
      </c>
      <c r="BM219" s="228" t="s">
        <v>1537</v>
      </c>
    </row>
    <row r="220" s="2" customFormat="1">
      <c r="A220" s="41"/>
      <c r="B220" s="42"/>
      <c r="C220" s="43"/>
      <c r="D220" s="230" t="s">
        <v>160</v>
      </c>
      <c r="E220" s="43"/>
      <c r="F220" s="231" t="s">
        <v>1318</v>
      </c>
      <c r="G220" s="43"/>
      <c r="H220" s="43"/>
      <c r="I220" s="232"/>
      <c r="J220" s="43"/>
      <c r="K220" s="43"/>
      <c r="L220" s="47"/>
      <c r="M220" s="233"/>
      <c r="N220" s="23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160</v>
      </c>
      <c r="AU220" s="20" t="s">
        <v>85</v>
      </c>
    </row>
    <row r="221" s="13" customFormat="1">
      <c r="A221" s="13"/>
      <c r="B221" s="235"/>
      <c r="C221" s="236"/>
      <c r="D221" s="237" t="s">
        <v>162</v>
      </c>
      <c r="E221" s="238" t="s">
        <v>19</v>
      </c>
      <c r="F221" s="239" t="s">
        <v>1533</v>
      </c>
      <c r="G221" s="236"/>
      <c r="H221" s="240">
        <v>10</v>
      </c>
      <c r="I221" s="241"/>
      <c r="J221" s="236"/>
      <c r="K221" s="236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162</v>
      </c>
      <c r="AU221" s="246" t="s">
        <v>85</v>
      </c>
      <c r="AV221" s="13" t="s">
        <v>85</v>
      </c>
      <c r="AW221" s="13" t="s">
        <v>37</v>
      </c>
      <c r="AX221" s="13" t="s">
        <v>76</v>
      </c>
      <c r="AY221" s="246" t="s">
        <v>151</v>
      </c>
    </row>
    <row r="222" s="13" customFormat="1">
      <c r="A222" s="13"/>
      <c r="B222" s="235"/>
      <c r="C222" s="236"/>
      <c r="D222" s="237" t="s">
        <v>162</v>
      </c>
      <c r="E222" s="238" t="s">
        <v>19</v>
      </c>
      <c r="F222" s="239" t="s">
        <v>1534</v>
      </c>
      <c r="G222" s="236"/>
      <c r="H222" s="240">
        <v>-3.5</v>
      </c>
      <c r="I222" s="241"/>
      <c r="J222" s="236"/>
      <c r="K222" s="236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162</v>
      </c>
      <c r="AU222" s="246" t="s">
        <v>85</v>
      </c>
      <c r="AV222" s="13" t="s">
        <v>85</v>
      </c>
      <c r="AW222" s="13" t="s">
        <v>37</v>
      </c>
      <c r="AX222" s="13" t="s">
        <v>76</v>
      </c>
      <c r="AY222" s="246" t="s">
        <v>151</v>
      </c>
    </row>
    <row r="223" s="14" customFormat="1">
      <c r="A223" s="14"/>
      <c r="B223" s="247"/>
      <c r="C223" s="248"/>
      <c r="D223" s="237" t="s">
        <v>162</v>
      </c>
      <c r="E223" s="249" t="s">
        <v>19</v>
      </c>
      <c r="F223" s="250" t="s">
        <v>176</v>
      </c>
      <c r="G223" s="248"/>
      <c r="H223" s="251">
        <v>6.5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162</v>
      </c>
      <c r="AU223" s="257" t="s">
        <v>85</v>
      </c>
      <c r="AV223" s="14" t="s">
        <v>158</v>
      </c>
      <c r="AW223" s="14" t="s">
        <v>37</v>
      </c>
      <c r="AX223" s="14" t="s">
        <v>83</v>
      </c>
      <c r="AY223" s="257" t="s">
        <v>151</v>
      </c>
    </row>
    <row r="224" s="2" customFormat="1" ht="16.5" customHeight="1">
      <c r="A224" s="41"/>
      <c r="B224" s="42"/>
      <c r="C224" s="279" t="s">
        <v>463</v>
      </c>
      <c r="D224" s="279" t="s">
        <v>395</v>
      </c>
      <c r="E224" s="280" t="s">
        <v>1333</v>
      </c>
      <c r="F224" s="281" t="s">
        <v>1334</v>
      </c>
      <c r="G224" s="282" t="s">
        <v>156</v>
      </c>
      <c r="H224" s="283">
        <v>0.5</v>
      </c>
      <c r="I224" s="284"/>
      <c r="J224" s="285">
        <f>ROUND(I224*H224,2)</f>
        <v>0</v>
      </c>
      <c r="K224" s="281" t="s">
        <v>157</v>
      </c>
      <c r="L224" s="286"/>
      <c r="M224" s="287" t="s">
        <v>19</v>
      </c>
      <c r="N224" s="288" t="s">
        <v>47</v>
      </c>
      <c r="O224" s="87"/>
      <c r="P224" s="226">
        <f>O224*H224</f>
        <v>0</v>
      </c>
      <c r="Q224" s="226">
        <v>0.048399999999999999</v>
      </c>
      <c r="R224" s="226">
        <f>Q224*H224</f>
        <v>0.024199999999999999</v>
      </c>
      <c r="S224" s="226">
        <v>0</v>
      </c>
      <c r="T224" s="22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8" t="s">
        <v>208</v>
      </c>
      <c r="AT224" s="228" t="s">
        <v>395</v>
      </c>
      <c r="AU224" s="228" t="s">
        <v>85</v>
      </c>
      <c r="AY224" s="20" t="s">
        <v>151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20" t="s">
        <v>83</v>
      </c>
      <c r="BK224" s="229">
        <f>ROUND(I224*H224,2)</f>
        <v>0</v>
      </c>
      <c r="BL224" s="20" t="s">
        <v>158</v>
      </c>
      <c r="BM224" s="228" t="s">
        <v>1538</v>
      </c>
    </row>
    <row r="225" s="13" customFormat="1">
      <c r="A225" s="13"/>
      <c r="B225" s="235"/>
      <c r="C225" s="236"/>
      <c r="D225" s="237" t="s">
        <v>162</v>
      </c>
      <c r="E225" s="238" t="s">
        <v>19</v>
      </c>
      <c r="F225" s="239" t="s">
        <v>1539</v>
      </c>
      <c r="G225" s="236"/>
      <c r="H225" s="240">
        <v>4</v>
      </c>
      <c r="I225" s="241"/>
      <c r="J225" s="236"/>
      <c r="K225" s="236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162</v>
      </c>
      <c r="AU225" s="246" t="s">
        <v>85</v>
      </c>
      <c r="AV225" s="13" t="s">
        <v>85</v>
      </c>
      <c r="AW225" s="13" t="s">
        <v>37</v>
      </c>
      <c r="AX225" s="13" t="s">
        <v>76</v>
      </c>
      <c r="AY225" s="246" t="s">
        <v>151</v>
      </c>
    </row>
    <row r="226" s="13" customFormat="1">
      <c r="A226" s="13"/>
      <c r="B226" s="235"/>
      <c r="C226" s="236"/>
      <c r="D226" s="237" t="s">
        <v>162</v>
      </c>
      <c r="E226" s="238" t="s">
        <v>19</v>
      </c>
      <c r="F226" s="239" t="s">
        <v>1534</v>
      </c>
      <c r="G226" s="236"/>
      <c r="H226" s="240">
        <v>-3.5</v>
      </c>
      <c r="I226" s="241"/>
      <c r="J226" s="236"/>
      <c r="K226" s="236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162</v>
      </c>
      <c r="AU226" s="246" t="s">
        <v>85</v>
      </c>
      <c r="AV226" s="13" t="s">
        <v>85</v>
      </c>
      <c r="AW226" s="13" t="s">
        <v>37</v>
      </c>
      <c r="AX226" s="13" t="s">
        <v>76</v>
      </c>
      <c r="AY226" s="246" t="s">
        <v>151</v>
      </c>
    </row>
    <row r="227" s="14" customFormat="1">
      <c r="A227" s="14"/>
      <c r="B227" s="247"/>
      <c r="C227" s="248"/>
      <c r="D227" s="237" t="s">
        <v>162</v>
      </c>
      <c r="E227" s="249" t="s">
        <v>19</v>
      </c>
      <c r="F227" s="250" t="s">
        <v>176</v>
      </c>
      <c r="G227" s="248"/>
      <c r="H227" s="251">
        <v>0.5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162</v>
      </c>
      <c r="AU227" s="257" t="s">
        <v>85</v>
      </c>
      <c r="AV227" s="14" t="s">
        <v>158</v>
      </c>
      <c r="AW227" s="14" t="s">
        <v>37</v>
      </c>
      <c r="AX227" s="14" t="s">
        <v>83</v>
      </c>
      <c r="AY227" s="257" t="s">
        <v>151</v>
      </c>
    </row>
    <row r="228" s="2" customFormat="1" ht="16.5" customHeight="1">
      <c r="A228" s="41"/>
      <c r="B228" s="42"/>
      <c r="C228" s="279" t="s">
        <v>468</v>
      </c>
      <c r="D228" s="279" t="s">
        <v>395</v>
      </c>
      <c r="E228" s="280" t="s">
        <v>1319</v>
      </c>
      <c r="F228" s="281" t="s">
        <v>1320</v>
      </c>
      <c r="G228" s="282" t="s">
        <v>156</v>
      </c>
      <c r="H228" s="283">
        <v>3</v>
      </c>
      <c r="I228" s="284"/>
      <c r="J228" s="285">
        <f>ROUND(I228*H228,2)</f>
        <v>0</v>
      </c>
      <c r="K228" s="281" t="s">
        <v>157</v>
      </c>
      <c r="L228" s="286"/>
      <c r="M228" s="287" t="s">
        <v>19</v>
      </c>
      <c r="N228" s="288" t="s">
        <v>47</v>
      </c>
      <c r="O228" s="87"/>
      <c r="P228" s="226">
        <f>O228*H228</f>
        <v>0</v>
      </c>
      <c r="Q228" s="226">
        <v>0.080000000000000002</v>
      </c>
      <c r="R228" s="226">
        <f>Q228*H228</f>
        <v>0.23999999999999999</v>
      </c>
      <c r="S228" s="226">
        <v>0</v>
      </c>
      <c r="T228" s="22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8" t="s">
        <v>208</v>
      </c>
      <c r="AT228" s="228" t="s">
        <v>395</v>
      </c>
      <c r="AU228" s="228" t="s">
        <v>85</v>
      </c>
      <c r="AY228" s="20" t="s">
        <v>151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20" t="s">
        <v>83</v>
      </c>
      <c r="BK228" s="229">
        <f>ROUND(I228*H228,2)</f>
        <v>0</v>
      </c>
      <c r="BL228" s="20" t="s">
        <v>158</v>
      </c>
      <c r="BM228" s="228" t="s">
        <v>1540</v>
      </c>
    </row>
    <row r="229" s="2" customFormat="1" ht="16.5" customHeight="1">
      <c r="A229" s="41"/>
      <c r="B229" s="42"/>
      <c r="C229" s="279" t="s">
        <v>473</v>
      </c>
      <c r="D229" s="279" t="s">
        <v>395</v>
      </c>
      <c r="E229" s="280" t="s">
        <v>1325</v>
      </c>
      <c r="F229" s="281" t="s">
        <v>1326</v>
      </c>
      <c r="G229" s="282" t="s">
        <v>156</v>
      </c>
      <c r="H229" s="283">
        <v>0.5</v>
      </c>
      <c r="I229" s="284"/>
      <c r="J229" s="285">
        <f>ROUND(I229*H229,2)</f>
        <v>0</v>
      </c>
      <c r="K229" s="281" t="s">
        <v>157</v>
      </c>
      <c r="L229" s="286"/>
      <c r="M229" s="287" t="s">
        <v>19</v>
      </c>
      <c r="N229" s="288" t="s">
        <v>47</v>
      </c>
      <c r="O229" s="87"/>
      <c r="P229" s="226">
        <f>O229*H229</f>
        <v>0</v>
      </c>
      <c r="Q229" s="226">
        <v>0.080000000000000002</v>
      </c>
      <c r="R229" s="226">
        <f>Q229*H229</f>
        <v>0.040000000000000001</v>
      </c>
      <c r="S229" s="226">
        <v>0</v>
      </c>
      <c r="T229" s="22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8" t="s">
        <v>208</v>
      </c>
      <c r="AT229" s="228" t="s">
        <v>395</v>
      </c>
      <c r="AU229" s="228" t="s">
        <v>85</v>
      </c>
      <c r="AY229" s="20" t="s">
        <v>151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20" t="s">
        <v>83</v>
      </c>
      <c r="BK229" s="229">
        <f>ROUND(I229*H229,2)</f>
        <v>0</v>
      </c>
      <c r="BL229" s="20" t="s">
        <v>158</v>
      </c>
      <c r="BM229" s="228" t="s">
        <v>1541</v>
      </c>
    </row>
    <row r="230" s="2" customFormat="1" ht="16.5" customHeight="1">
      <c r="A230" s="41"/>
      <c r="B230" s="42"/>
      <c r="C230" s="279" t="s">
        <v>478</v>
      </c>
      <c r="D230" s="279" t="s">
        <v>395</v>
      </c>
      <c r="E230" s="280" t="s">
        <v>1339</v>
      </c>
      <c r="F230" s="281" t="s">
        <v>1340</v>
      </c>
      <c r="G230" s="282" t="s">
        <v>156</v>
      </c>
      <c r="H230" s="283">
        <v>3</v>
      </c>
      <c r="I230" s="284"/>
      <c r="J230" s="285">
        <f>ROUND(I230*H230,2)</f>
        <v>0</v>
      </c>
      <c r="K230" s="281" t="s">
        <v>157</v>
      </c>
      <c r="L230" s="286"/>
      <c r="M230" s="287" t="s">
        <v>19</v>
      </c>
      <c r="N230" s="288" t="s">
        <v>47</v>
      </c>
      <c r="O230" s="87"/>
      <c r="P230" s="226">
        <f>O230*H230</f>
        <v>0</v>
      </c>
      <c r="Q230" s="226">
        <v>0.065670000000000006</v>
      </c>
      <c r="R230" s="226">
        <f>Q230*H230</f>
        <v>0.19701000000000002</v>
      </c>
      <c r="S230" s="226">
        <v>0</v>
      </c>
      <c r="T230" s="22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8" t="s">
        <v>208</v>
      </c>
      <c r="AT230" s="228" t="s">
        <v>395</v>
      </c>
      <c r="AU230" s="228" t="s">
        <v>85</v>
      </c>
      <c r="AY230" s="20" t="s">
        <v>151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20" t="s">
        <v>83</v>
      </c>
      <c r="BK230" s="229">
        <f>ROUND(I230*H230,2)</f>
        <v>0</v>
      </c>
      <c r="BL230" s="20" t="s">
        <v>158</v>
      </c>
      <c r="BM230" s="228" t="s">
        <v>1542</v>
      </c>
    </row>
    <row r="231" s="2" customFormat="1" ht="24.15" customHeight="1">
      <c r="A231" s="41"/>
      <c r="B231" s="42"/>
      <c r="C231" s="217" t="s">
        <v>484</v>
      </c>
      <c r="D231" s="217" t="s">
        <v>153</v>
      </c>
      <c r="E231" s="218" t="s">
        <v>1344</v>
      </c>
      <c r="F231" s="219" t="s">
        <v>1345</v>
      </c>
      <c r="G231" s="220" t="s">
        <v>156</v>
      </c>
      <c r="H231" s="221">
        <v>75</v>
      </c>
      <c r="I231" s="222"/>
      <c r="J231" s="223">
        <f>ROUND(I231*H231,2)</f>
        <v>0</v>
      </c>
      <c r="K231" s="219" t="s">
        <v>157</v>
      </c>
      <c r="L231" s="47"/>
      <c r="M231" s="224" t="s">
        <v>19</v>
      </c>
      <c r="N231" s="225" t="s">
        <v>47</v>
      </c>
      <c r="O231" s="87"/>
      <c r="P231" s="226">
        <f>O231*H231</f>
        <v>0</v>
      </c>
      <c r="Q231" s="226">
        <v>0.14041999999999999</v>
      </c>
      <c r="R231" s="226">
        <f>Q231*H231</f>
        <v>10.531499999999999</v>
      </c>
      <c r="S231" s="226">
        <v>0</v>
      </c>
      <c r="T231" s="22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8" t="s">
        <v>158</v>
      </c>
      <c r="AT231" s="228" t="s">
        <v>153</v>
      </c>
      <c r="AU231" s="228" t="s">
        <v>85</v>
      </c>
      <c r="AY231" s="20" t="s">
        <v>151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20" t="s">
        <v>83</v>
      </c>
      <c r="BK231" s="229">
        <f>ROUND(I231*H231,2)</f>
        <v>0</v>
      </c>
      <c r="BL231" s="20" t="s">
        <v>158</v>
      </c>
      <c r="BM231" s="228" t="s">
        <v>1543</v>
      </c>
    </row>
    <row r="232" s="2" customFormat="1">
      <c r="A232" s="41"/>
      <c r="B232" s="42"/>
      <c r="C232" s="43"/>
      <c r="D232" s="230" t="s">
        <v>160</v>
      </c>
      <c r="E232" s="43"/>
      <c r="F232" s="231" t="s">
        <v>1347</v>
      </c>
      <c r="G232" s="43"/>
      <c r="H232" s="43"/>
      <c r="I232" s="232"/>
      <c r="J232" s="43"/>
      <c r="K232" s="43"/>
      <c r="L232" s="47"/>
      <c r="M232" s="233"/>
      <c r="N232" s="23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160</v>
      </c>
      <c r="AU232" s="20" t="s">
        <v>85</v>
      </c>
    </row>
    <row r="233" s="13" customFormat="1">
      <c r="A233" s="13"/>
      <c r="B233" s="235"/>
      <c r="C233" s="236"/>
      <c r="D233" s="237" t="s">
        <v>162</v>
      </c>
      <c r="E233" s="238" t="s">
        <v>19</v>
      </c>
      <c r="F233" s="239" t="s">
        <v>1544</v>
      </c>
      <c r="G233" s="236"/>
      <c r="H233" s="240">
        <v>75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162</v>
      </c>
      <c r="AU233" s="246" t="s">
        <v>85</v>
      </c>
      <c r="AV233" s="13" t="s">
        <v>85</v>
      </c>
      <c r="AW233" s="13" t="s">
        <v>37</v>
      </c>
      <c r="AX233" s="13" t="s">
        <v>83</v>
      </c>
      <c r="AY233" s="246" t="s">
        <v>151</v>
      </c>
    </row>
    <row r="234" s="15" customFormat="1">
      <c r="A234" s="15"/>
      <c r="B234" s="258"/>
      <c r="C234" s="259"/>
      <c r="D234" s="237" t="s">
        <v>162</v>
      </c>
      <c r="E234" s="260" t="s">
        <v>19</v>
      </c>
      <c r="F234" s="261" t="s">
        <v>1545</v>
      </c>
      <c r="G234" s="259"/>
      <c r="H234" s="260" t="s">
        <v>19</v>
      </c>
      <c r="I234" s="262"/>
      <c r="J234" s="259"/>
      <c r="K234" s="259"/>
      <c r="L234" s="263"/>
      <c r="M234" s="264"/>
      <c r="N234" s="265"/>
      <c r="O234" s="265"/>
      <c r="P234" s="265"/>
      <c r="Q234" s="265"/>
      <c r="R234" s="265"/>
      <c r="S234" s="265"/>
      <c r="T234" s="26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7" t="s">
        <v>162</v>
      </c>
      <c r="AU234" s="267" t="s">
        <v>85</v>
      </c>
      <c r="AV234" s="15" t="s">
        <v>83</v>
      </c>
      <c r="AW234" s="15" t="s">
        <v>37</v>
      </c>
      <c r="AX234" s="15" t="s">
        <v>76</v>
      </c>
      <c r="AY234" s="267" t="s">
        <v>151</v>
      </c>
    </row>
    <row r="235" s="2" customFormat="1" ht="16.5" customHeight="1">
      <c r="A235" s="41"/>
      <c r="B235" s="42"/>
      <c r="C235" s="279" t="s">
        <v>504</v>
      </c>
      <c r="D235" s="279" t="s">
        <v>395</v>
      </c>
      <c r="E235" s="280" t="s">
        <v>1349</v>
      </c>
      <c r="F235" s="281" t="s">
        <v>1350</v>
      </c>
      <c r="G235" s="282" t="s">
        <v>156</v>
      </c>
      <c r="H235" s="283">
        <v>75</v>
      </c>
      <c r="I235" s="284"/>
      <c r="J235" s="285">
        <f>ROUND(I235*H235,2)</f>
        <v>0</v>
      </c>
      <c r="K235" s="281" t="s">
        <v>157</v>
      </c>
      <c r="L235" s="286"/>
      <c r="M235" s="287" t="s">
        <v>19</v>
      </c>
      <c r="N235" s="288" t="s">
        <v>47</v>
      </c>
      <c r="O235" s="87"/>
      <c r="P235" s="226">
        <f>O235*H235</f>
        <v>0</v>
      </c>
      <c r="Q235" s="226">
        <v>0.044999999999999998</v>
      </c>
      <c r="R235" s="226">
        <f>Q235*H235</f>
        <v>3.375</v>
      </c>
      <c r="S235" s="226">
        <v>0</v>
      </c>
      <c r="T235" s="227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8" t="s">
        <v>208</v>
      </c>
      <c r="AT235" s="228" t="s">
        <v>395</v>
      </c>
      <c r="AU235" s="228" t="s">
        <v>85</v>
      </c>
      <c r="AY235" s="20" t="s">
        <v>151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20" t="s">
        <v>83</v>
      </c>
      <c r="BK235" s="229">
        <f>ROUND(I235*H235,2)</f>
        <v>0</v>
      </c>
      <c r="BL235" s="20" t="s">
        <v>158</v>
      </c>
      <c r="BM235" s="228" t="s">
        <v>1546</v>
      </c>
    </row>
    <row r="236" s="2" customFormat="1" ht="33" customHeight="1">
      <c r="A236" s="41"/>
      <c r="B236" s="42"/>
      <c r="C236" s="217" t="s">
        <v>511</v>
      </c>
      <c r="D236" s="217" t="s">
        <v>153</v>
      </c>
      <c r="E236" s="218" t="s">
        <v>1547</v>
      </c>
      <c r="F236" s="219" t="s">
        <v>1548</v>
      </c>
      <c r="G236" s="220" t="s">
        <v>156</v>
      </c>
      <c r="H236" s="221">
        <v>2.0699999999999998</v>
      </c>
      <c r="I236" s="222"/>
      <c r="J236" s="223">
        <f>ROUND(I236*H236,2)</f>
        <v>0</v>
      </c>
      <c r="K236" s="219" t="s">
        <v>157</v>
      </c>
      <c r="L236" s="47"/>
      <c r="M236" s="224" t="s">
        <v>19</v>
      </c>
      <c r="N236" s="225" t="s">
        <v>47</v>
      </c>
      <c r="O236" s="87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8" t="s">
        <v>158</v>
      </c>
      <c r="AT236" s="228" t="s">
        <v>153</v>
      </c>
      <c r="AU236" s="228" t="s">
        <v>85</v>
      </c>
      <c r="AY236" s="20" t="s">
        <v>151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20" t="s">
        <v>83</v>
      </c>
      <c r="BK236" s="229">
        <f>ROUND(I236*H236,2)</f>
        <v>0</v>
      </c>
      <c r="BL236" s="20" t="s">
        <v>158</v>
      </c>
      <c r="BM236" s="228" t="s">
        <v>1549</v>
      </c>
    </row>
    <row r="237" s="2" customFormat="1">
      <c r="A237" s="41"/>
      <c r="B237" s="42"/>
      <c r="C237" s="43"/>
      <c r="D237" s="230" t="s">
        <v>160</v>
      </c>
      <c r="E237" s="43"/>
      <c r="F237" s="231" t="s">
        <v>1550</v>
      </c>
      <c r="G237" s="43"/>
      <c r="H237" s="43"/>
      <c r="I237" s="232"/>
      <c r="J237" s="43"/>
      <c r="K237" s="43"/>
      <c r="L237" s="47"/>
      <c r="M237" s="233"/>
      <c r="N237" s="23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160</v>
      </c>
      <c r="AU237" s="20" t="s">
        <v>85</v>
      </c>
    </row>
    <row r="238" s="13" customFormat="1">
      <c r="A238" s="13"/>
      <c r="B238" s="235"/>
      <c r="C238" s="236"/>
      <c r="D238" s="237" t="s">
        <v>162</v>
      </c>
      <c r="E238" s="238" t="s">
        <v>19</v>
      </c>
      <c r="F238" s="239" t="s">
        <v>1551</v>
      </c>
      <c r="G238" s="236"/>
      <c r="H238" s="240">
        <v>2.0699999999999998</v>
      </c>
      <c r="I238" s="241"/>
      <c r="J238" s="236"/>
      <c r="K238" s="236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162</v>
      </c>
      <c r="AU238" s="246" t="s">
        <v>85</v>
      </c>
      <c r="AV238" s="13" t="s">
        <v>85</v>
      </c>
      <c r="AW238" s="13" t="s">
        <v>37</v>
      </c>
      <c r="AX238" s="13" t="s">
        <v>83</v>
      </c>
      <c r="AY238" s="246" t="s">
        <v>151</v>
      </c>
    </row>
    <row r="239" s="2" customFormat="1" ht="24.15" customHeight="1">
      <c r="A239" s="41"/>
      <c r="B239" s="42"/>
      <c r="C239" s="217" t="s">
        <v>515</v>
      </c>
      <c r="D239" s="217" t="s">
        <v>153</v>
      </c>
      <c r="E239" s="218" t="s">
        <v>1552</v>
      </c>
      <c r="F239" s="219" t="s">
        <v>1553</v>
      </c>
      <c r="G239" s="220" t="s">
        <v>156</v>
      </c>
      <c r="H239" s="221">
        <v>29.41</v>
      </c>
      <c r="I239" s="222"/>
      <c r="J239" s="223">
        <f>ROUND(I239*H239,2)</f>
        <v>0</v>
      </c>
      <c r="K239" s="219" t="s">
        <v>157</v>
      </c>
      <c r="L239" s="47"/>
      <c r="M239" s="224" t="s">
        <v>19</v>
      </c>
      <c r="N239" s="225" t="s">
        <v>47</v>
      </c>
      <c r="O239" s="87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8" t="s">
        <v>158</v>
      </c>
      <c r="AT239" s="228" t="s">
        <v>153</v>
      </c>
      <c r="AU239" s="228" t="s">
        <v>85</v>
      </c>
      <c r="AY239" s="20" t="s">
        <v>151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20" t="s">
        <v>83</v>
      </c>
      <c r="BK239" s="229">
        <f>ROUND(I239*H239,2)</f>
        <v>0</v>
      </c>
      <c r="BL239" s="20" t="s">
        <v>158</v>
      </c>
      <c r="BM239" s="228" t="s">
        <v>1554</v>
      </c>
    </row>
    <row r="240" s="2" customFormat="1">
      <c r="A240" s="41"/>
      <c r="B240" s="42"/>
      <c r="C240" s="43"/>
      <c r="D240" s="230" t="s">
        <v>160</v>
      </c>
      <c r="E240" s="43"/>
      <c r="F240" s="231" t="s">
        <v>1555</v>
      </c>
      <c r="G240" s="43"/>
      <c r="H240" s="43"/>
      <c r="I240" s="232"/>
      <c r="J240" s="43"/>
      <c r="K240" s="43"/>
      <c r="L240" s="47"/>
      <c r="M240" s="233"/>
      <c r="N240" s="23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160</v>
      </c>
      <c r="AU240" s="20" t="s">
        <v>85</v>
      </c>
    </row>
    <row r="241" s="13" customFormat="1">
      <c r="A241" s="13"/>
      <c r="B241" s="235"/>
      <c r="C241" s="236"/>
      <c r="D241" s="237" t="s">
        <v>162</v>
      </c>
      <c r="E241" s="238" t="s">
        <v>19</v>
      </c>
      <c r="F241" s="239" t="s">
        <v>1556</v>
      </c>
      <c r="G241" s="236"/>
      <c r="H241" s="240">
        <v>29.41</v>
      </c>
      <c r="I241" s="241"/>
      <c r="J241" s="236"/>
      <c r="K241" s="236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162</v>
      </c>
      <c r="AU241" s="246" t="s">
        <v>85</v>
      </c>
      <c r="AV241" s="13" t="s">
        <v>85</v>
      </c>
      <c r="AW241" s="13" t="s">
        <v>37</v>
      </c>
      <c r="AX241" s="13" t="s">
        <v>83</v>
      </c>
      <c r="AY241" s="246" t="s">
        <v>151</v>
      </c>
    </row>
    <row r="242" s="2" customFormat="1" ht="33" customHeight="1">
      <c r="A242" s="41"/>
      <c r="B242" s="42"/>
      <c r="C242" s="217" t="s">
        <v>521</v>
      </c>
      <c r="D242" s="217" t="s">
        <v>153</v>
      </c>
      <c r="E242" s="218" t="s">
        <v>1359</v>
      </c>
      <c r="F242" s="219" t="s">
        <v>1360</v>
      </c>
      <c r="G242" s="220" t="s">
        <v>156</v>
      </c>
      <c r="H242" s="221">
        <v>8.5</v>
      </c>
      <c r="I242" s="222"/>
      <c r="J242" s="223">
        <f>ROUND(I242*H242,2)</f>
        <v>0</v>
      </c>
      <c r="K242" s="219" t="s">
        <v>157</v>
      </c>
      <c r="L242" s="47"/>
      <c r="M242" s="224" t="s">
        <v>19</v>
      </c>
      <c r="N242" s="225" t="s">
        <v>47</v>
      </c>
      <c r="O242" s="87"/>
      <c r="P242" s="226">
        <f>O242*H242</f>
        <v>0</v>
      </c>
      <c r="Q242" s="226">
        <v>0.00060999999999999997</v>
      </c>
      <c r="R242" s="226">
        <f>Q242*H242</f>
        <v>0.0051849999999999995</v>
      </c>
      <c r="S242" s="226">
        <v>0</v>
      </c>
      <c r="T242" s="22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8" t="s">
        <v>158</v>
      </c>
      <c r="AT242" s="228" t="s">
        <v>153</v>
      </c>
      <c r="AU242" s="228" t="s">
        <v>85</v>
      </c>
      <c r="AY242" s="20" t="s">
        <v>151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20" t="s">
        <v>83</v>
      </c>
      <c r="BK242" s="229">
        <f>ROUND(I242*H242,2)</f>
        <v>0</v>
      </c>
      <c r="BL242" s="20" t="s">
        <v>158</v>
      </c>
      <c r="BM242" s="228" t="s">
        <v>1557</v>
      </c>
    </row>
    <row r="243" s="2" customFormat="1">
      <c r="A243" s="41"/>
      <c r="B243" s="42"/>
      <c r="C243" s="43"/>
      <c r="D243" s="230" t="s">
        <v>160</v>
      </c>
      <c r="E243" s="43"/>
      <c r="F243" s="231" t="s">
        <v>1362</v>
      </c>
      <c r="G243" s="43"/>
      <c r="H243" s="43"/>
      <c r="I243" s="232"/>
      <c r="J243" s="43"/>
      <c r="K243" s="43"/>
      <c r="L243" s="47"/>
      <c r="M243" s="233"/>
      <c r="N243" s="23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160</v>
      </c>
      <c r="AU243" s="20" t="s">
        <v>85</v>
      </c>
    </row>
    <row r="244" s="13" customFormat="1">
      <c r="A244" s="13"/>
      <c r="B244" s="235"/>
      <c r="C244" s="236"/>
      <c r="D244" s="237" t="s">
        <v>162</v>
      </c>
      <c r="E244" s="238" t="s">
        <v>19</v>
      </c>
      <c r="F244" s="239" t="s">
        <v>1558</v>
      </c>
      <c r="G244" s="236"/>
      <c r="H244" s="240">
        <v>12.1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162</v>
      </c>
      <c r="AU244" s="246" t="s">
        <v>85</v>
      </c>
      <c r="AV244" s="13" t="s">
        <v>85</v>
      </c>
      <c r="AW244" s="13" t="s">
        <v>37</v>
      </c>
      <c r="AX244" s="13" t="s">
        <v>76</v>
      </c>
      <c r="AY244" s="246" t="s">
        <v>151</v>
      </c>
    </row>
    <row r="245" s="13" customFormat="1">
      <c r="A245" s="13"/>
      <c r="B245" s="235"/>
      <c r="C245" s="236"/>
      <c r="D245" s="237" t="s">
        <v>162</v>
      </c>
      <c r="E245" s="238" t="s">
        <v>19</v>
      </c>
      <c r="F245" s="239" t="s">
        <v>1559</v>
      </c>
      <c r="G245" s="236"/>
      <c r="H245" s="240">
        <v>-3.6000000000000001</v>
      </c>
      <c r="I245" s="241"/>
      <c r="J245" s="236"/>
      <c r="K245" s="236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162</v>
      </c>
      <c r="AU245" s="246" t="s">
        <v>85</v>
      </c>
      <c r="AV245" s="13" t="s">
        <v>85</v>
      </c>
      <c r="AW245" s="13" t="s">
        <v>37</v>
      </c>
      <c r="AX245" s="13" t="s">
        <v>76</v>
      </c>
      <c r="AY245" s="246" t="s">
        <v>151</v>
      </c>
    </row>
    <row r="246" s="14" customFormat="1">
      <c r="A246" s="14"/>
      <c r="B246" s="247"/>
      <c r="C246" s="248"/>
      <c r="D246" s="237" t="s">
        <v>162</v>
      </c>
      <c r="E246" s="249" t="s">
        <v>19</v>
      </c>
      <c r="F246" s="250" t="s">
        <v>176</v>
      </c>
      <c r="G246" s="248"/>
      <c r="H246" s="251">
        <v>8.5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162</v>
      </c>
      <c r="AU246" s="257" t="s">
        <v>85</v>
      </c>
      <c r="AV246" s="14" t="s">
        <v>158</v>
      </c>
      <c r="AW246" s="14" t="s">
        <v>37</v>
      </c>
      <c r="AX246" s="14" t="s">
        <v>83</v>
      </c>
      <c r="AY246" s="257" t="s">
        <v>151</v>
      </c>
    </row>
    <row r="247" s="2" customFormat="1" ht="16.5" customHeight="1">
      <c r="A247" s="41"/>
      <c r="B247" s="42"/>
      <c r="C247" s="217" t="s">
        <v>525</v>
      </c>
      <c r="D247" s="217" t="s">
        <v>153</v>
      </c>
      <c r="E247" s="218" t="s">
        <v>1371</v>
      </c>
      <c r="F247" s="219" t="s">
        <v>1372</v>
      </c>
      <c r="G247" s="220" t="s">
        <v>156</v>
      </c>
      <c r="H247" s="221">
        <v>8.5</v>
      </c>
      <c r="I247" s="222"/>
      <c r="J247" s="223">
        <f>ROUND(I247*H247,2)</f>
        <v>0</v>
      </c>
      <c r="K247" s="219" t="s">
        <v>157</v>
      </c>
      <c r="L247" s="47"/>
      <c r="M247" s="224" t="s">
        <v>19</v>
      </c>
      <c r="N247" s="225" t="s">
        <v>47</v>
      </c>
      <c r="O247" s="87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8" t="s">
        <v>158</v>
      </c>
      <c r="AT247" s="228" t="s">
        <v>153</v>
      </c>
      <c r="AU247" s="228" t="s">
        <v>85</v>
      </c>
      <c r="AY247" s="20" t="s">
        <v>151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20" t="s">
        <v>83</v>
      </c>
      <c r="BK247" s="229">
        <f>ROUND(I247*H247,2)</f>
        <v>0</v>
      </c>
      <c r="BL247" s="20" t="s">
        <v>158</v>
      </c>
      <c r="BM247" s="228" t="s">
        <v>1560</v>
      </c>
    </row>
    <row r="248" s="2" customFormat="1">
      <c r="A248" s="41"/>
      <c r="B248" s="42"/>
      <c r="C248" s="43"/>
      <c r="D248" s="230" t="s">
        <v>160</v>
      </c>
      <c r="E248" s="43"/>
      <c r="F248" s="231" t="s">
        <v>1374</v>
      </c>
      <c r="G248" s="43"/>
      <c r="H248" s="43"/>
      <c r="I248" s="232"/>
      <c r="J248" s="43"/>
      <c r="K248" s="43"/>
      <c r="L248" s="47"/>
      <c r="M248" s="233"/>
      <c r="N248" s="23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160</v>
      </c>
      <c r="AU248" s="20" t="s">
        <v>85</v>
      </c>
    </row>
    <row r="249" s="13" customFormat="1">
      <c r="A249" s="13"/>
      <c r="B249" s="235"/>
      <c r="C249" s="236"/>
      <c r="D249" s="237" t="s">
        <v>162</v>
      </c>
      <c r="E249" s="238" t="s">
        <v>19</v>
      </c>
      <c r="F249" s="239" t="s">
        <v>1558</v>
      </c>
      <c r="G249" s="236"/>
      <c r="H249" s="240">
        <v>12.1</v>
      </c>
      <c r="I249" s="241"/>
      <c r="J249" s="236"/>
      <c r="K249" s="236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162</v>
      </c>
      <c r="AU249" s="246" t="s">
        <v>85</v>
      </c>
      <c r="AV249" s="13" t="s">
        <v>85</v>
      </c>
      <c r="AW249" s="13" t="s">
        <v>37</v>
      </c>
      <c r="AX249" s="13" t="s">
        <v>76</v>
      </c>
      <c r="AY249" s="246" t="s">
        <v>151</v>
      </c>
    </row>
    <row r="250" s="13" customFormat="1">
      <c r="A250" s="13"/>
      <c r="B250" s="235"/>
      <c r="C250" s="236"/>
      <c r="D250" s="237" t="s">
        <v>162</v>
      </c>
      <c r="E250" s="238" t="s">
        <v>19</v>
      </c>
      <c r="F250" s="239" t="s">
        <v>1561</v>
      </c>
      <c r="G250" s="236"/>
      <c r="H250" s="240">
        <v>-3.6000000000000001</v>
      </c>
      <c r="I250" s="241"/>
      <c r="J250" s="236"/>
      <c r="K250" s="236"/>
      <c r="L250" s="242"/>
      <c r="M250" s="243"/>
      <c r="N250" s="244"/>
      <c r="O250" s="244"/>
      <c r="P250" s="244"/>
      <c r="Q250" s="244"/>
      <c r="R250" s="244"/>
      <c r="S250" s="244"/>
      <c r="T250" s="24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6" t="s">
        <v>162</v>
      </c>
      <c r="AU250" s="246" t="s">
        <v>85</v>
      </c>
      <c r="AV250" s="13" t="s">
        <v>85</v>
      </c>
      <c r="AW250" s="13" t="s">
        <v>37</v>
      </c>
      <c r="AX250" s="13" t="s">
        <v>76</v>
      </c>
      <c r="AY250" s="246" t="s">
        <v>151</v>
      </c>
    </row>
    <row r="251" s="14" customFormat="1">
      <c r="A251" s="14"/>
      <c r="B251" s="247"/>
      <c r="C251" s="248"/>
      <c r="D251" s="237" t="s">
        <v>162</v>
      </c>
      <c r="E251" s="249" t="s">
        <v>19</v>
      </c>
      <c r="F251" s="250" t="s">
        <v>176</v>
      </c>
      <c r="G251" s="248"/>
      <c r="H251" s="251">
        <v>8.5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7" t="s">
        <v>162</v>
      </c>
      <c r="AU251" s="257" t="s">
        <v>85</v>
      </c>
      <c r="AV251" s="14" t="s">
        <v>158</v>
      </c>
      <c r="AW251" s="14" t="s">
        <v>37</v>
      </c>
      <c r="AX251" s="14" t="s">
        <v>83</v>
      </c>
      <c r="AY251" s="257" t="s">
        <v>151</v>
      </c>
    </row>
    <row r="252" s="12" customFormat="1" ht="22.8" customHeight="1">
      <c r="A252" s="12"/>
      <c r="B252" s="201"/>
      <c r="C252" s="202"/>
      <c r="D252" s="203" t="s">
        <v>75</v>
      </c>
      <c r="E252" s="215" t="s">
        <v>1390</v>
      </c>
      <c r="F252" s="215" t="s">
        <v>1391</v>
      </c>
      <c r="G252" s="202"/>
      <c r="H252" s="202"/>
      <c r="I252" s="205"/>
      <c r="J252" s="216">
        <f>BK252</f>
        <v>0</v>
      </c>
      <c r="K252" s="202"/>
      <c r="L252" s="207"/>
      <c r="M252" s="208"/>
      <c r="N252" s="209"/>
      <c r="O252" s="209"/>
      <c r="P252" s="210">
        <f>SUM(P253:P270)</f>
        <v>0</v>
      </c>
      <c r="Q252" s="209"/>
      <c r="R252" s="210">
        <f>SUM(R253:R270)</f>
        <v>0</v>
      </c>
      <c r="S252" s="209"/>
      <c r="T252" s="211">
        <f>SUM(T253:T270)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2" t="s">
        <v>83</v>
      </c>
      <c r="AT252" s="213" t="s">
        <v>75</v>
      </c>
      <c r="AU252" s="213" t="s">
        <v>83</v>
      </c>
      <c r="AY252" s="212" t="s">
        <v>151</v>
      </c>
      <c r="BK252" s="214">
        <f>SUM(BK253:BK270)</f>
        <v>0</v>
      </c>
    </row>
    <row r="253" s="2" customFormat="1" ht="24.15" customHeight="1">
      <c r="A253" s="41"/>
      <c r="B253" s="42"/>
      <c r="C253" s="217" t="s">
        <v>531</v>
      </c>
      <c r="D253" s="217" t="s">
        <v>153</v>
      </c>
      <c r="E253" s="218" t="s">
        <v>1392</v>
      </c>
      <c r="F253" s="219" t="s">
        <v>1393</v>
      </c>
      <c r="G253" s="220" t="s">
        <v>364</v>
      </c>
      <c r="H253" s="221">
        <v>1.3</v>
      </c>
      <c r="I253" s="222"/>
      <c r="J253" s="223">
        <f>ROUND(I253*H253,2)</f>
        <v>0</v>
      </c>
      <c r="K253" s="219" t="s">
        <v>157</v>
      </c>
      <c r="L253" s="47"/>
      <c r="M253" s="224" t="s">
        <v>19</v>
      </c>
      <c r="N253" s="225" t="s">
        <v>47</v>
      </c>
      <c r="O253" s="87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8" t="s">
        <v>158</v>
      </c>
      <c r="AT253" s="228" t="s">
        <v>153</v>
      </c>
      <c r="AU253" s="228" t="s">
        <v>85</v>
      </c>
      <c r="AY253" s="20" t="s">
        <v>151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20" t="s">
        <v>83</v>
      </c>
      <c r="BK253" s="229">
        <f>ROUND(I253*H253,2)</f>
        <v>0</v>
      </c>
      <c r="BL253" s="20" t="s">
        <v>158</v>
      </c>
      <c r="BM253" s="228" t="s">
        <v>1562</v>
      </c>
    </row>
    <row r="254" s="2" customFormat="1">
      <c r="A254" s="41"/>
      <c r="B254" s="42"/>
      <c r="C254" s="43"/>
      <c r="D254" s="230" t="s">
        <v>160</v>
      </c>
      <c r="E254" s="43"/>
      <c r="F254" s="231" t="s">
        <v>1395</v>
      </c>
      <c r="G254" s="43"/>
      <c r="H254" s="43"/>
      <c r="I254" s="232"/>
      <c r="J254" s="43"/>
      <c r="K254" s="43"/>
      <c r="L254" s="47"/>
      <c r="M254" s="233"/>
      <c r="N254" s="23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160</v>
      </c>
      <c r="AU254" s="20" t="s">
        <v>85</v>
      </c>
    </row>
    <row r="255" s="13" customFormat="1">
      <c r="A255" s="13"/>
      <c r="B255" s="235"/>
      <c r="C255" s="236"/>
      <c r="D255" s="237" t="s">
        <v>162</v>
      </c>
      <c r="E255" s="238" t="s">
        <v>19</v>
      </c>
      <c r="F255" s="239" t="s">
        <v>1563</v>
      </c>
      <c r="G255" s="236"/>
      <c r="H255" s="240">
        <v>1.3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162</v>
      </c>
      <c r="AU255" s="246" t="s">
        <v>85</v>
      </c>
      <c r="AV255" s="13" t="s">
        <v>85</v>
      </c>
      <c r="AW255" s="13" t="s">
        <v>37</v>
      </c>
      <c r="AX255" s="13" t="s">
        <v>83</v>
      </c>
      <c r="AY255" s="246" t="s">
        <v>151</v>
      </c>
    </row>
    <row r="256" s="2" customFormat="1" ht="24.15" customHeight="1">
      <c r="A256" s="41"/>
      <c r="B256" s="42"/>
      <c r="C256" s="217" t="s">
        <v>537</v>
      </c>
      <c r="D256" s="217" t="s">
        <v>153</v>
      </c>
      <c r="E256" s="218" t="s">
        <v>1397</v>
      </c>
      <c r="F256" s="219" t="s">
        <v>1398</v>
      </c>
      <c r="G256" s="220" t="s">
        <v>364</v>
      </c>
      <c r="H256" s="221">
        <v>22.100000000000001</v>
      </c>
      <c r="I256" s="222"/>
      <c r="J256" s="223">
        <f>ROUND(I256*H256,2)</f>
        <v>0</v>
      </c>
      <c r="K256" s="219" t="s">
        <v>157</v>
      </c>
      <c r="L256" s="47"/>
      <c r="M256" s="224" t="s">
        <v>19</v>
      </c>
      <c r="N256" s="225" t="s">
        <v>47</v>
      </c>
      <c r="O256" s="87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8" t="s">
        <v>158</v>
      </c>
      <c r="AT256" s="228" t="s">
        <v>153</v>
      </c>
      <c r="AU256" s="228" t="s">
        <v>85</v>
      </c>
      <c r="AY256" s="20" t="s">
        <v>151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20" t="s">
        <v>83</v>
      </c>
      <c r="BK256" s="229">
        <f>ROUND(I256*H256,2)</f>
        <v>0</v>
      </c>
      <c r="BL256" s="20" t="s">
        <v>158</v>
      </c>
      <c r="BM256" s="228" t="s">
        <v>1564</v>
      </c>
    </row>
    <row r="257" s="2" customFormat="1">
      <c r="A257" s="41"/>
      <c r="B257" s="42"/>
      <c r="C257" s="43"/>
      <c r="D257" s="230" t="s">
        <v>160</v>
      </c>
      <c r="E257" s="43"/>
      <c r="F257" s="231" t="s">
        <v>1400</v>
      </c>
      <c r="G257" s="43"/>
      <c r="H257" s="43"/>
      <c r="I257" s="232"/>
      <c r="J257" s="43"/>
      <c r="K257" s="43"/>
      <c r="L257" s="47"/>
      <c r="M257" s="233"/>
      <c r="N257" s="23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160</v>
      </c>
      <c r="AU257" s="20" t="s">
        <v>85</v>
      </c>
    </row>
    <row r="258" s="13" customFormat="1">
      <c r="A258" s="13"/>
      <c r="B258" s="235"/>
      <c r="C258" s="236"/>
      <c r="D258" s="237" t="s">
        <v>162</v>
      </c>
      <c r="E258" s="238" t="s">
        <v>19</v>
      </c>
      <c r="F258" s="239" t="s">
        <v>1565</v>
      </c>
      <c r="G258" s="236"/>
      <c r="H258" s="240">
        <v>22.100000000000001</v>
      </c>
      <c r="I258" s="241"/>
      <c r="J258" s="236"/>
      <c r="K258" s="236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162</v>
      </c>
      <c r="AU258" s="246" t="s">
        <v>85</v>
      </c>
      <c r="AV258" s="13" t="s">
        <v>85</v>
      </c>
      <c r="AW258" s="13" t="s">
        <v>37</v>
      </c>
      <c r="AX258" s="13" t="s">
        <v>83</v>
      </c>
      <c r="AY258" s="246" t="s">
        <v>151</v>
      </c>
    </row>
    <row r="259" s="2" customFormat="1" ht="24.15" customHeight="1">
      <c r="A259" s="41"/>
      <c r="B259" s="42"/>
      <c r="C259" s="217" t="s">
        <v>543</v>
      </c>
      <c r="D259" s="217" t="s">
        <v>153</v>
      </c>
      <c r="E259" s="218" t="s">
        <v>1411</v>
      </c>
      <c r="F259" s="219" t="s">
        <v>1412</v>
      </c>
      <c r="G259" s="220" t="s">
        <v>364</v>
      </c>
      <c r="H259" s="221">
        <v>2.665</v>
      </c>
      <c r="I259" s="222"/>
      <c r="J259" s="223">
        <f>ROUND(I259*H259,2)</f>
        <v>0</v>
      </c>
      <c r="K259" s="219" t="s">
        <v>157</v>
      </c>
      <c r="L259" s="47"/>
      <c r="M259" s="224" t="s">
        <v>19</v>
      </c>
      <c r="N259" s="225" t="s">
        <v>47</v>
      </c>
      <c r="O259" s="87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8" t="s">
        <v>158</v>
      </c>
      <c r="AT259" s="228" t="s">
        <v>153</v>
      </c>
      <c r="AU259" s="228" t="s">
        <v>85</v>
      </c>
      <c r="AY259" s="20" t="s">
        <v>151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20" t="s">
        <v>83</v>
      </c>
      <c r="BK259" s="229">
        <f>ROUND(I259*H259,2)</f>
        <v>0</v>
      </c>
      <c r="BL259" s="20" t="s">
        <v>158</v>
      </c>
      <c r="BM259" s="228" t="s">
        <v>1566</v>
      </c>
    </row>
    <row r="260" s="2" customFormat="1">
      <c r="A260" s="41"/>
      <c r="B260" s="42"/>
      <c r="C260" s="43"/>
      <c r="D260" s="230" t="s">
        <v>160</v>
      </c>
      <c r="E260" s="43"/>
      <c r="F260" s="231" t="s">
        <v>1414</v>
      </c>
      <c r="G260" s="43"/>
      <c r="H260" s="43"/>
      <c r="I260" s="232"/>
      <c r="J260" s="43"/>
      <c r="K260" s="43"/>
      <c r="L260" s="47"/>
      <c r="M260" s="233"/>
      <c r="N260" s="23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160</v>
      </c>
      <c r="AU260" s="20" t="s">
        <v>85</v>
      </c>
    </row>
    <row r="261" s="2" customFormat="1" ht="24.15" customHeight="1">
      <c r="A261" s="41"/>
      <c r="B261" s="42"/>
      <c r="C261" s="217" t="s">
        <v>549</v>
      </c>
      <c r="D261" s="217" t="s">
        <v>153</v>
      </c>
      <c r="E261" s="218" t="s">
        <v>1416</v>
      </c>
      <c r="F261" s="219" t="s">
        <v>1417</v>
      </c>
      <c r="G261" s="220" t="s">
        <v>364</v>
      </c>
      <c r="H261" s="221">
        <v>45.305</v>
      </c>
      <c r="I261" s="222"/>
      <c r="J261" s="223">
        <f>ROUND(I261*H261,2)</f>
        <v>0</v>
      </c>
      <c r="K261" s="219" t="s">
        <v>157</v>
      </c>
      <c r="L261" s="47"/>
      <c r="M261" s="224" t="s">
        <v>19</v>
      </c>
      <c r="N261" s="225" t="s">
        <v>47</v>
      </c>
      <c r="O261" s="87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8" t="s">
        <v>158</v>
      </c>
      <c r="AT261" s="228" t="s">
        <v>153</v>
      </c>
      <c r="AU261" s="228" t="s">
        <v>85</v>
      </c>
      <c r="AY261" s="20" t="s">
        <v>151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20" t="s">
        <v>83</v>
      </c>
      <c r="BK261" s="229">
        <f>ROUND(I261*H261,2)</f>
        <v>0</v>
      </c>
      <c r="BL261" s="20" t="s">
        <v>158</v>
      </c>
      <c r="BM261" s="228" t="s">
        <v>1567</v>
      </c>
    </row>
    <row r="262" s="2" customFormat="1">
      <c r="A262" s="41"/>
      <c r="B262" s="42"/>
      <c r="C262" s="43"/>
      <c r="D262" s="230" t="s">
        <v>160</v>
      </c>
      <c r="E262" s="43"/>
      <c r="F262" s="231" t="s">
        <v>1419</v>
      </c>
      <c r="G262" s="43"/>
      <c r="H262" s="43"/>
      <c r="I262" s="232"/>
      <c r="J262" s="43"/>
      <c r="K262" s="43"/>
      <c r="L262" s="47"/>
      <c r="M262" s="233"/>
      <c r="N262" s="23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160</v>
      </c>
      <c r="AU262" s="20" t="s">
        <v>85</v>
      </c>
    </row>
    <row r="263" s="13" customFormat="1">
      <c r="A263" s="13"/>
      <c r="B263" s="235"/>
      <c r="C263" s="236"/>
      <c r="D263" s="237" t="s">
        <v>162</v>
      </c>
      <c r="E263" s="238" t="s">
        <v>19</v>
      </c>
      <c r="F263" s="239" t="s">
        <v>1568</v>
      </c>
      <c r="G263" s="236"/>
      <c r="H263" s="240">
        <v>45.305</v>
      </c>
      <c r="I263" s="241"/>
      <c r="J263" s="236"/>
      <c r="K263" s="236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162</v>
      </c>
      <c r="AU263" s="246" t="s">
        <v>85</v>
      </c>
      <c r="AV263" s="13" t="s">
        <v>85</v>
      </c>
      <c r="AW263" s="13" t="s">
        <v>37</v>
      </c>
      <c r="AX263" s="13" t="s">
        <v>83</v>
      </c>
      <c r="AY263" s="246" t="s">
        <v>151</v>
      </c>
    </row>
    <row r="264" s="2" customFormat="1" ht="24.15" customHeight="1">
      <c r="A264" s="41"/>
      <c r="B264" s="42"/>
      <c r="C264" s="217" t="s">
        <v>554</v>
      </c>
      <c r="D264" s="217" t="s">
        <v>153</v>
      </c>
      <c r="E264" s="218" t="s">
        <v>1421</v>
      </c>
      <c r="F264" s="219" t="s">
        <v>1422</v>
      </c>
      <c r="G264" s="220" t="s">
        <v>364</v>
      </c>
      <c r="H264" s="221">
        <v>2.665</v>
      </c>
      <c r="I264" s="222"/>
      <c r="J264" s="223">
        <f>ROUND(I264*H264,2)</f>
        <v>0</v>
      </c>
      <c r="K264" s="219" t="s">
        <v>157</v>
      </c>
      <c r="L264" s="47"/>
      <c r="M264" s="224" t="s">
        <v>19</v>
      </c>
      <c r="N264" s="225" t="s">
        <v>47</v>
      </c>
      <c r="O264" s="87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8" t="s">
        <v>158</v>
      </c>
      <c r="AT264" s="228" t="s">
        <v>153</v>
      </c>
      <c r="AU264" s="228" t="s">
        <v>85</v>
      </c>
      <c r="AY264" s="20" t="s">
        <v>151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20" t="s">
        <v>83</v>
      </c>
      <c r="BK264" s="229">
        <f>ROUND(I264*H264,2)</f>
        <v>0</v>
      </c>
      <c r="BL264" s="20" t="s">
        <v>158</v>
      </c>
      <c r="BM264" s="228" t="s">
        <v>1569</v>
      </c>
    </row>
    <row r="265" s="2" customFormat="1">
      <c r="A265" s="41"/>
      <c r="B265" s="42"/>
      <c r="C265" s="43"/>
      <c r="D265" s="230" t="s">
        <v>160</v>
      </c>
      <c r="E265" s="43"/>
      <c r="F265" s="231" t="s">
        <v>1424</v>
      </c>
      <c r="G265" s="43"/>
      <c r="H265" s="43"/>
      <c r="I265" s="232"/>
      <c r="J265" s="43"/>
      <c r="K265" s="43"/>
      <c r="L265" s="47"/>
      <c r="M265" s="233"/>
      <c r="N265" s="23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160</v>
      </c>
      <c r="AU265" s="20" t="s">
        <v>85</v>
      </c>
    </row>
    <row r="266" s="2" customFormat="1" ht="24.15" customHeight="1">
      <c r="A266" s="41"/>
      <c r="B266" s="42"/>
      <c r="C266" s="217" t="s">
        <v>558</v>
      </c>
      <c r="D266" s="217" t="s">
        <v>153</v>
      </c>
      <c r="E266" s="218" t="s">
        <v>1426</v>
      </c>
      <c r="F266" s="219" t="s">
        <v>363</v>
      </c>
      <c r="G266" s="220" t="s">
        <v>364</v>
      </c>
      <c r="H266" s="221">
        <v>0.55200000000000005</v>
      </c>
      <c r="I266" s="222"/>
      <c r="J266" s="223">
        <f>ROUND(I266*H266,2)</f>
        <v>0</v>
      </c>
      <c r="K266" s="219" t="s">
        <v>157</v>
      </c>
      <c r="L266" s="47"/>
      <c r="M266" s="224" t="s">
        <v>19</v>
      </c>
      <c r="N266" s="225" t="s">
        <v>47</v>
      </c>
      <c r="O266" s="87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8" t="s">
        <v>158</v>
      </c>
      <c r="AT266" s="228" t="s">
        <v>153</v>
      </c>
      <c r="AU266" s="228" t="s">
        <v>85</v>
      </c>
      <c r="AY266" s="20" t="s">
        <v>151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20" t="s">
        <v>83</v>
      </c>
      <c r="BK266" s="229">
        <f>ROUND(I266*H266,2)</f>
        <v>0</v>
      </c>
      <c r="BL266" s="20" t="s">
        <v>158</v>
      </c>
      <c r="BM266" s="228" t="s">
        <v>1570</v>
      </c>
    </row>
    <row r="267" s="2" customFormat="1">
      <c r="A267" s="41"/>
      <c r="B267" s="42"/>
      <c r="C267" s="43"/>
      <c r="D267" s="230" t="s">
        <v>160</v>
      </c>
      <c r="E267" s="43"/>
      <c r="F267" s="231" t="s">
        <v>1428</v>
      </c>
      <c r="G267" s="43"/>
      <c r="H267" s="43"/>
      <c r="I267" s="232"/>
      <c r="J267" s="43"/>
      <c r="K267" s="43"/>
      <c r="L267" s="47"/>
      <c r="M267" s="233"/>
      <c r="N267" s="23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160</v>
      </c>
      <c r="AU267" s="20" t="s">
        <v>85</v>
      </c>
    </row>
    <row r="268" s="13" customFormat="1">
      <c r="A268" s="13"/>
      <c r="B268" s="235"/>
      <c r="C268" s="236"/>
      <c r="D268" s="237" t="s">
        <v>162</v>
      </c>
      <c r="E268" s="238" t="s">
        <v>19</v>
      </c>
      <c r="F268" s="239" t="s">
        <v>1571</v>
      </c>
      <c r="G268" s="236"/>
      <c r="H268" s="240">
        <v>0.55200000000000005</v>
      </c>
      <c r="I268" s="241"/>
      <c r="J268" s="236"/>
      <c r="K268" s="236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162</v>
      </c>
      <c r="AU268" s="246" t="s">
        <v>85</v>
      </c>
      <c r="AV268" s="13" t="s">
        <v>85</v>
      </c>
      <c r="AW268" s="13" t="s">
        <v>37</v>
      </c>
      <c r="AX268" s="13" t="s">
        <v>83</v>
      </c>
      <c r="AY268" s="246" t="s">
        <v>151</v>
      </c>
    </row>
    <row r="269" s="2" customFormat="1" ht="24.15" customHeight="1">
      <c r="A269" s="41"/>
      <c r="B269" s="42"/>
      <c r="C269" s="217" t="s">
        <v>562</v>
      </c>
      <c r="D269" s="217" t="s">
        <v>153</v>
      </c>
      <c r="E269" s="218" t="s">
        <v>1430</v>
      </c>
      <c r="F269" s="219" t="s">
        <v>1431</v>
      </c>
      <c r="G269" s="220" t="s">
        <v>364</v>
      </c>
      <c r="H269" s="221">
        <v>0.748</v>
      </c>
      <c r="I269" s="222"/>
      <c r="J269" s="223">
        <f>ROUND(I269*H269,2)</f>
        <v>0</v>
      </c>
      <c r="K269" s="219" t="s">
        <v>157</v>
      </c>
      <c r="L269" s="47"/>
      <c r="M269" s="224" t="s">
        <v>19</v>
      </c>
      <c r="N269" s="225" t="s">
        <v>47</v>
      </c>
      <c r="O269" s="87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8" t="s">
        <v>158</v>
      </c>
      <c r="AT269" s="228" t="s">
        <v>153</v>
      </c>
      <c r="AU269" s="228" t="s">
        <v>85</v>
      </c>
      <c r="AY269" s="20" t="s">
        <v>151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20" t="s">
        <v>83</v>
      </c>
      <c r="BK269" s="229">
        <f>ROUND(I269*H269,2)</f>
        <v>0</v>
      </c>
      <c r="BL269" s="20" t="s">
        <v>158</v>
      </c>
      <c r="BM269" s="228" t="s">
        <v>1572</v>
      </c>
    </row>
    <row r="270" s="2" customFormat="1">
      <c r="A270" s="41"/>
      <c r="B270" s="42"/>
      <c r="C270" s="43"/>
      <c r="D270" s="230" t="s">
        <v>160</v>
      </c>
      <c r="E270" s="43"/>
      <c r="F270" s="231" t="s">
        <v>1433</v>
      </c>
      <c r="G270" s="43"/>
      <c r="H270" s="43"/>
      <c r="I270" s="232"/>
      <c r="J270" s="43"/>
      <c r="K270" s="43"/>
      <c r="L270" s="47"/>
      <c r="M270" s="233"/>
      <c r="N270" s="23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160</v>
      </c>
      <c r="AU270" s="20" t="s">
        <v>85</v>
      </c>
    </row>
    <row r="271" s="12" customFormat="1" ht="22.8" customHeight="1">
      <c r="A271" s="12"/>
      <c r="B271" s="201"/>
      <c r="C271" s="202"/>
      <c r="D271" s="203" t="s">
        <v>75</v>
      </c>
      <c r="E271" s="215" t="s">
        <v>1080</v>
      </c>
      <c r="F271" s="215" t="s">
        <v>1081</v>
      </c>
      <c r="G271" s="202"/>
      <c r="H271" s="202"/>
      <c r="I271" s="205"/>
      <c r="J271" s="216">
        <f>BK271</f>
        <v>0</v>
      </c>
      <c r="K271" s="202"/>
      <c r="L271" s="207"/>
      <c r="M271" s="208"/>
      <c r="N271" s="209"/>
      <c r="O271" s="209"/>
      <c r="P271" s="210">
        <f>SUM(P272:P274)</f>
        <v>0</v>
      </c>
      <c r="Q271" s="209"/>
      <c r="R271" s="210">
        <f>SUM(R272:R274)</f>
        <v>0</v>
      </c>
      <c r="S271" s="209"/>
      <c r="T271" s="211">
        <f>SUM(T272:T274)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2" t="s">
        <v>83</v>
      </c>
      <c r="AT271" s="213" t="s">
        <v>75</v>
      </c>
      <c r="AU271" s="213" t="s">
        <v>83</v>
      </c>
      <c r="AY271" s="212" t="s">
        <v>151</v>
      </c>
      <c r="BK271" s="214">
        <f>SUM(BK272:BK274)</f>
        <v>0</v>
      </c>
    </row>
    <row r="272" s="2" customFormat="1" ht="24.15" customHeight="1">
      <c r="A272" s="41"/>
      <c r="B272" s="42"/>
      <c r="C272" s="217" t="s">
        <v>567</v>
      </c>
      <c r="D272" s="217" t="s">
        <v>153</v>
      </c>
      <c r="E272" s="218" t="s">
        <v>1573</v>
      </c>
      <c r="F272" s="219" t="s">
        <v>1574</v>
      </c>
      <c r="G272" s="220" t="s">
        <v>364</v>
      </c>
      <c r="H272" s="221">
        <v>24.945</v>
      </c>
      <c r="I272" s="222"/>
      <c r="J272" s="223">
        <f>ROUND(I272*H272,2)</f>
        <v>0</v>
      </c>
      <c r="K272" s="219" t="s">
        <v>157</v>
      </c>
      <c r="L272" s="47"/>
      <c r="M272" s="224" t="s">
        <v>19</v>
      </c>
      <c r="N272" s="225" t="s">
        <v>47</v>
      </c>
      <c r="O272" s="87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8" t="s">
        <v>158</v>
      </c>
      <c r="AT272" s="228" t="s">
        <v>153</v>
      </c>
      <c r="AU272" s="228" t="s">
        <v>85</v>
      </c>
      <c r="AY272" s="20" t="s">
        <v>151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20" t="s">
        <v>83</v>
      </c>
      <c r="BK272" s="229">
        <f>ROUND(I272*H272,2)</f>
        <v>0</v>
      </c>
      <c r="BL272" s="20" t="s">
        <v>158</v>
      </c>
      <c r="BM272" s="228" t="s">
        <v>1575</v>
      </c>
    </row>
    <row r="273" s="2" customFormat="1">
      <c r="A273" s="41"/>
      <c r="B273" s="42"/>
      <c r="C273" s="43"/>
      <c r="D273" s="230" t="s">
        <v>160</v>
      </c>
      <c r="E273" s="43"/>
      <c r="F273" s="231" t="s">
        <v>1576</v>
      </c>
      <c r="G273" s="43"/>
      <c r="H273" s="43"/>
      <c r="I273" s="232"/>
      <c r="J273" s="43"/>
      <c r="K273" s="43"/>
      <c r="L273" s="47"/>
      <c r="M273" s="233"/>
      <c r="N273" s="23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160</v>
      </c>
      <c r="AU273" s="20" t="s">
        <v>85</v>
      </c>
    </row>
    <row r="274" s="13" customFormat="1">
      <c r="A274" s="13"/>
      <c r="B274" s="235"/>
      <c r="C274" s="236"/>
      <c r="D274" s="237" t="s">
        <v>162</v>
      </c>
      <c r="E274" s="238" t="s">
        <v>19</v>
      </c>
      <c r="F274" s="239" t="s">
        <v>1577</v>
      </c>
      <c r="G274" s="236"/>
      <c r="H274" s="240">
        <v>24.945</v>
      </c>
      <c r="I274" s="241"/>
      <c r="J274" s="236"/>
      <c r="K274" s="236"/>
      <c r="L274" s="242"/>
      <c r="M274" s="289"/>
      <c r="N274" s="290"/>
      <c r="O274" s="290"/>
      <c r="P274" s="290"/>
      <c r="Q274" s="290"/>
      <c r="R274" s="290"/>
      <c r="S274" s="290"/>
      <c r="T274" s="29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162</v>
      </c>
      <c r="AU274" s="246" t="s">
        <v>85</v>
      </c>
      <c r="AV274" s="13" t="s">
        <v>85</v>
      </c>
      <c r="AW274" s="13" t="s">
        <v>37</v>
      </c>
      <c r="AX274" s="13" t="s">
        <v>83</v>
      </c>
      <c r="AY274" s="246" t="s">
        <v>151</v>
      </c>
    </row>
    <row r="275" s="2" customFormat="1" ht="6.96" customHeight="1">
      <c r="A275" s="41"/>
      <c r="B275" s="62"/>
      <c r="C275" s="63"/>
      <c r="D275" s="63"/>
      <c r="E275" s="63"/>
      <c r="F275" s="63"/>
      <c r="G275" s="63"/>
      <c r="H275" s="63"/>
      <c r="I275" s="63"/>
      <c r="J275" s="63"/>
      <c r="K275" s="63"/>
      <c r="L275" s="47"/>
      <c r="M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</row>
  </sheetData>
  <sheetProtection sheet="1" autoFilter="0" formatColumns="0" formatRows="0" objects="1" scenarios="1" spinCount="100000" saltValue="ssDeFAPTiVHLX8xa9Twez0R/9jNlvGX21TAUGgQnEhcDEyZ+3+hjXIE2a+a6BpSWDWrlxNtx4DWtdIFZvj5Pqw==" hashValue="iDr99+Mv+/s0x+kMfjggVQJBgEz+g9VteasWCDKEuZLOySZIQP6GPbi1Rolg3W8JQPBxvHLENaKPC1dknXzEHA==" algorithmName="SHA-512" password="CC35"/>
  <autoFilter ref="C91:K27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5_01/121151103"/>
    <hyperlink ref="F99" r:id="rId2" display="https://podminky.urs.cz/item/CS_URS_2025_01/132251101"/>
    <hyperlink ref="F102" r:id="rId3" display="https://podminky.urs.cz/item/CS_URS_2025_01/162251102"/>
    <hyperlink ref="F105" r:id="rId4" display="https://podminky.urs.cz/item/CS_URS_2025_01/162751117"/>
    <hyperlink ref="F108" r:id="rId5" display="https://podminky.urs.cz/item/CS_URS_2025_01/162751119"/>
    <hyperlink ref="F111" r:id="rId6" display="https://podminky.urs.cz/item/CS_URS_2025_01/167151101"/>
    <hyperlink ref="F114" r:id="rId7" display="https://podminky.urs.cz/item/CS_URS_2025_01/171201231"/>
    <hyperlink ref="F117" r:id="rId8" display="https://podminky.urs.cz/item/CS_URS_2025_01/171251201"/>
    <hyperlink ref="F120" r:id="rId9" display="https://podminky.urs.cz/item/CS_URS_2025_01/174151101"/>
    <hyperlink ref="F125" r:id="rId10" display="https://podminky.urs.cz/item/CS_URS_2025_01/181351003"/>
    <hyperlink ref="F128" r:id="rId11" display="https://podminky.urs.cz/item/CS_URS_2025_01/181411131"/>
    <hyperlink ref="F133" r:id="rId12" display="https://podminky.urs.cz/item/CS_URS_2025_01/181951111"/>
    <hyperlink ref="F144" r:id="rId13" display="https://podminky.urs.cz/item/CS_URS_2025_01/183403153"/>
    <hyperlink ref="F147" r:id="rId14" display="https://podminky.urs.cz/item/CS_URS_2025_01/183403161"/>
    <hyperlink ref="F150" r:id="rId15" display="https://podminky.urs.cz/item/CS_URS_2025_01/184813511"/>
    <hyperlink ref="F153" r:id="rId16" display="https://podminky.urs.cz/item/CS_URS_2025_01/184813521"/>
    <hyperlink ref="F158" r:id="rId17" display="https://podminky.urs.cz/item/CS_URS_2025_01/113107321"/>
    <hyperlink ref="F163" r:id="rId18" display="https://podminky.urs.cz/item/CS_URS_2025_01/113154518"/>
    <hyperlink ref="F168" r:id="rId19" display="https://podminky.urs.cz/item/CS_URS_2025_01/113202111"/>
    <hyperlink ref="F174" r:id="rId20" display="https://podminky.urs.cz/item/CS_URS_2025_01/564731101"/>
    <hyperlink ref="F179" r:id="rId21" display="https://podminky.urs.cz/item/CS_URS_2025_01/565135101"/>
    <hyperlink ref="F182" r:id="rId22" display="https://podminky.urs.cz/item/CS_URS_2025_01/573211112"/>
    <hyperlink ref="F185" r:id="rId23" display="https://podminky.urs.cz/item/CS_URS_2025_01/577144031"/>
    <hyperlink ref="F190" r:id="rId24" display="https://podminky.urs.cz/item/CS_URS_2025_01/596211111"/>
    <hyperlink ref="F205" r:id="rId25" display="https://podminky.urs.cz/item/CS_URS_2025_01/596211115"/>
    <hyperlink ref="F211" r:id="rId26" display="https://podminky.urs.cz/item/CS_URS_2025_01/915491211"/>
    <hyperlink ref="F220" r:id="rId27" display="https://podminky.urs.cz/item/CS_URS_2025_01/916131213"/>
    <hyperlink ref="F232" r:id="rId28" display="https://podminky.urs.cz/item/CS_URS_2025_01/916231213"/>
    <hyperlink ref="F237" r:id="rId29" display="https://podminky.urs.cz/item/CS_URS_2025_01/916231292"/>
    <hyperlink ref="F240" r:id="rId30" display="https://podminky.urs.cz/item/CS_URS_2025_01/916231293"/>
    <hyperlink ref="F243" r:id="rId31" display="https://podminky.urs.cz/item/CS_URS_2025_01/919732211"/>
    <hyperlink ref="F248" r:id="rId32" display="https://podminky.urs.cz/item/CS_URS_2025_01/919735112"/>
    <hyperlink ref="F254" r:id="rId33" display="https://podminky.urs.cz/item/CS_URS_2025_01/997221551"/>
    <hyperlink ref="F257" r:id="rId34" display="https://podminky.urs.cz/item/CS_URS_2025_01/997221559"/>
    <hyperlink ref="F260" r:id="rId35" display="https://podminky.urs.cz/item/CS_URS_2025_01/997221571"/>
    <hyperlink ref="F262" r:id="rId36" display="https://podminky.urs.cz/item/CS_URS_2025_01/997221579"/>
    <hyperlink ref="F265" r:id="rId37" display="https://podminky.urs.cz/item/CS_URS_2025_01/997221861"/>
    <hyperlink ref="F267" r:id="rId38" display="https://podminky.urs.cz/item/CS_URS_2025_01/997221873"/>
    <hyperlink ref="F270" r:id="rId39" display="https://podminky.urs.cz/item/CS_URS_2025_01/997221875"/>
    <hyperlink ref="F273" r:id="rId40" display="https://podminky.urs.cz/item/CS_URS_2025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85</v>
      </c>
    </row>
    <row r="4" s="1" customFormat="1" ht="24.96" customHeight="1">
      <c r="B4" s="23"/>
      <c r="D4" s="144" t="s">
        <v>118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Chvaletice ulice Husova vodovod oprava chodníků pro Město Chvaletice</v>
      </c>
      <c r="F7" s="146"/>
      <c r="G7" s="146"/>
      <c r="H7" s="146"/>
      <c r="L7" s="23"/>
    </row>
    <row r="8" s="1" customFormat="1" ht="12" customHeight="1">
      <c r="B8" s="23"/>
      <c r="D8" s="146" t="s">
        <v>119</v>
      </c>
      <c r="L8" s="23"/>
    </row>
    <row r="9" s="2" customFormat="1" ht="16.5" customHeight="1">
      <c r="A9" s="41"/>
      <c r="B9" s="47"/>
      <c r="C9" s="41"/>
      <c r="D9" s="41"/>
      <c r="E9" s="147" t="s">
        <v>1438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121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0" t="s">
        <v>1578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105</v>
      </c>
      <c r="G13" s="41"/>
      <c r="H13" s="41"/>
      <c r="I13" s="146" t="s">
        <v>20</v>
      </c>
      <c r="J13" s="136" t="s">
        <v>19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1440</v>
      </c>
      <c r="G14" s="41"/>
      <c r="H14" s="41"/>
      <c r="I14" s="146" t="s">
        <v>23</v>
      </c>
      <c r="J14" s="151" t="str">
        <f>'Rekapitulace stavby'!AN8</f>
        <v>3. 2. 2025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1441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1442</v>
      </c>
      <c r="F17" s="41"/>
      <c r="G17" s="41"/>
      <c r="H17" s="41"/>
      <c r="I17" s="146" t="s">
        <v>29</v>
      </c>
      <c r="J17" s="136" t="s">
        <v>1443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34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6" t="s">
        <v>29</v>
      </c>
      <c r="J23" s="136" t="s">
        <v>36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38</v>
      </c>
      <c r="E25" s="41"/>
      <c r="F25" s="41"/>
      <c r="G25" s="41"/>
      <c r="H25" s="41"/>
      <c r="I25" s="146" t="s">
        <v>26</v>
      </c>
      <c r="J25" s="136" t="str">
        <f>IF('Rekapitulace stavby'!AN19="","",'Rekapitulace stavby'!AN19)</f>
        <v/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6" t="s">
        <v>29</v>
      </c>
      <c r="J26" s="136" t="str">
        <f>IF('Rekapitulace stavby'!AN20="","",'Rekapitulace stavby'!AN20)</f>
        <v/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40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19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42</v>
      </c>
      <c r="E32" s="41"/>
      <c r="F32" s="41"/>
      <c r="G32" s="41"/>
      <c r="H32" s="41"/>
      <c r="I32" s="41"/>
      <c r="J32" s="158">
        <f>ROUND(J92,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44</v>
      </c>
      <c r="G34" s="41"/>
      <c r="H34" s="41"/>
      <c r="I34" s="159" t="s">
        <v>43</v>
      </c>
      <c r="J34" s="159" t="s">
        <v>45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48" t="s">
        <v>46</v>
      </c>
      <c r="E35" s="146" t="s">
        <v>47</v>
      </c>
      <c r="F35" s="160">
        <f>ROUND((SUM(BE92:BE298)),  2)</f>
        <v>0</v>
      </c>
      <c r="G35" s="41"/>
      <c r="H35" s="41"/>
      <c r="I35" s="161">
        <v>0.20999999999999999</v>
      </c>
      <c r="J35" s="160">
        <f>ROUND(((SUM(BE92:BE298))*I35),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48</v>
      </c>
      <c r="F36" s="160">
        <f>ROUND((SUM(BF92:BF298)),  2)</f>
        <v>0</v>
      </c>
      <c r="G36" s="41"/>
      <c r="H36" s="41"/>
      <c r="I36" s="161">
        <v>0.12</v>
      </c>
      <c r="J36" s="160">
        <f>ROUND(((SUM(BF92:BF298))*I36),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49</v>
      </c>
      <c r="F37" s="160">
        <f>ROUND((SUM(BG92:BG298)),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50</v>
      </c>
      <c r="F38" s="160">
        <f>ROUND((SUM(BH92:BH298)),  2)</f>
        <v>0</v>
      </c>
      <c r="G38" s="41"/>
      <c r="H38" s="41"/>
      <c r="I38" s="161">
        <v>0.12</v>
      </c>
      <c r="J38" s="160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51</v>
      </c>
      <c r="F39" s="160">
        <f>ROUND((SUM(BI92:BI298)),  2)</f>
        <v>0</v>
      </c>
      <c r="G39" s="41"/>
      <c r="H39" s="41"/>
      <c r="I39" s="161">
        <v>0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Chvaletice ulice Husova vodovod oprava chodníků pro Město Chvaletice</v>
      </c>
      <c r="F50" s="35"/>
      <c r="G50" s="35"/>
      <c r="H50" s="35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1438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121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02 - Chodník ulice Husova mezi křižovatkami se Smetanovou a s Dukelskou ulicí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Chvaletice k.ú. Telčice Husova ulice</v>
      </c>
      <c r="G56" s="43"/>
      <c r="H56" s="43"/>
      <c r="I56" s="35" t="s">
        <v>23</v>
      </c>
      <c r="J56" s="75" t="str">
        <f>IF(J14="","",J14)</f>
        <v>3. 2. 2025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Chvaletice U Stadionu 237, 533 12 Chvaletice</v>
      </c>
      <c r="G58" s="43"/>
      <c r="H58" s="43"/>
      <c r="I58" s="35" t="s">
        <v>33</v>
      </c>
      <c r="J58" s="39" t="str">
        <f>E23</f>
        <v>BKN spol.s r.o., Vladislavova 29, 56601Vysoké Mýto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38</v>
      </c>
      <c r="J59" s="39" t="str">
        <f>E26</f>
        <v xml:space="preserve"> 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127</v>
      </c>
      <c r="D61" s="176"/>
      <c r="E61" s="176"/>
      <c r="F61" s="176"/>
      <c r="G61" s="176"/>
      <c r="H61" s="176"/>
      <c r="I61" s="176"/>
      <c r="J61" s="177" t="s">
        <v>128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74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129</v>
      </c>
    </row>
    <row r="64" s="9" customFormat="1" ht="24.96" customHeight="1">
      <c r="A64" s="9"/>
      <c r="B64" s="179"/>
      <c r="C64" s="180"/>
      <c r="D64" s="181" t="s">
        <v>130</v>
      </c>
      <c r="E64" s="182"/>
      <c r="F64" s="182"/>
      <c r="G64" s="182"/>
      <c r="H64" s="182"/>
      <c r="I64" s="182"/>
      <c r="J64" s="183">
        <f>J93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27"/>
      <c r="D65" s="186" t="s">
        <v>131</v>
      </c>
      <c r="E65" s="187"/>
      <c r="F65" s="187"/>
      <c r="G65" s="187"/>
      <c r="H65" s="187"/>
      <c r="I65" s="187"/>
      <c r="J65" s="188">
        <f>J94</f>
        <v>0</v>
      </c>
      <c r="K65" s="127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27"/>
      <c r="D66" s="186" t="s">
        <v>1089</v>
      </c>
      <c r="E66" s="187"/>
      <c r="F66" s="187"/>
      <c r="G66" s="187"/>
      <c r="H66" s="187"/>
      <c r="I66" s="187"/>
      <c r="J66" s="188">
        <f>J159</f>
        <v>0</v>
      </c>
      <c r="K66" s="127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27"/>
      <c r="D67" s="186" t="s">
        <v>1090</v>
      </c>
      <c r="E67" s="187"/>
      <c r="F67" s="187"/>
      <c r="G67" s="187"/>
      <c r="H67" s="187"/>
      <c r="I67" s="187"/>
      <c r="J67" s="188">
        <f>J188</f>
        <v>0</v>
      </c>
      <c r="K67" s="127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27"/>
      <c r="D68" s="186" t="s">
        <v>134</v>
      </c>
      <c r="E68" s="187"/>
      <c r="F68" s="187"/>
      <c r="G68" s="187"/>
      <c r="H68" s="187"/>
      <c r="I68" s="187"/>
      <c r="J68" s="188">
        <f>J226</f>
        <v>0</v>
      </c>
      <c r="K68" s="127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27"/>
      <c r="D69" s="186" t="s">
        <v>1091</v>
      </c>
      <c r="E69" s="187"/>
      <c r="F69" s="187"/>
      <c r="G69" s="187"/>
      <c r="H69" s="187"/>
      <c r="I69" s="187"/>
      <c r="J69" s="188">
        <f>J270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135</v>
      </c>
      <c r="E70" s="187"/>
      <c r="F70" s="187"/>
      <c r="G70" s="187"/>
      <c r="H70" s="187"/>
      <c r="I70" s="187"/>
      <c r="J70" s="188">
        <f>J295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9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136</v>
      </c>
      <c r="D77" s="43"/>
      <c r="E77" s="43"/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73" t="str">
        <f>E7</f>
        <v>Chvaletice ulice Husova vodovod oprava chodníků pro Město Chvaletice</v>
      </c>
      <c r="F80" s="35"/>
      <c r="G80" s="35"/>
      <c r="H80" s="35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119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1"/>
      <c r="B82" s="42"/>
      <c r="C82" s="43"/>
      <c r="D82" s="43"/>
      <c r="E82" s="173" t="s">
        <v>1438</v>
      </c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121</v>
      </c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E11</f>
        <v>SO 02 - Chodník ulice Husova mezi křižovatkami se Smetanovou a s Dukelskou ulicí</v>
      </c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F14</f>
        <v>Chvaletice k.ú. Telčice Husova ulice</v>
      </c>
      <c r="G86" s="43"/>
      <c r="H86" s="43"/>
      <c r="I86" s="35" t="s">
        <v>23</v>
      </c>
      <c r="J86" s="75" t="str">
        <f>IF(J14="","",J14)</f>
        <v>3. 2. 2025</v>
      </c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40.05" customHeight="1">
      <c r="A88" s="41"/>
      <c r="B88" s="42"/>
      <c r="C88" s="35" t="s">
        <v>25</v>
      </c>
      <c r="D88" s="43"/>
      <c r="E88" s="43"/>
      <c r="F88" s="30" t="str">
        <f>E17</f>
        <v>Město Chvaletice U Stadionu 237, 533 12 Chvaletice</v>
      </c>
      <c r="G88" s="43"/>
      <c r="H88" s="43"/>
      <c r="I88" s="35" t="s">
        <v>33</v>
      </c>
      <c r="J88" s="39" t="str">
        <f>E23</f>
        <v>BKN spol.s r.o., Vladislavova 29, 56601Vysoké Mýto</v>
      </c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IF(E20="","",E20)</f>
        <v>Vyplň údaj</v>
      </c>
      <c r="G89" s="43"/>
      <c r="H89" s="43"/>
      <c r="I89" s="35" t="s">
        <v>38</v>
      </c>
      <c r="J89" s="39" t="str">
        <f>E26</f>
        <v xml:space="preserve"> </v>
      </c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90"/>
      <c r="B91" s="191"/>
      <c r="C91" s="192" t="s">
        <v>137</v>
      </c>
      <c r="D91" s="193" t="s">
        <v>61</v>
      </c>
      <c r="E91" s="193" t="s">
        <v>57</v>
      </c>
      <c r="F91" s="193" t="s">
        <v>58</v>
      </c>
      <c r="G91" s="193" t="s">
        <v>138</v>
      </c>
      <c r="H91" s="193" t="s">
        <v>139</v>
      </c>
      <c r="I91" s="193" t="s">
        <v>140</v>
      </c>
      <c r="J91" s="193" t="s">
        <v>128</v>
      </c>
      <c r="K91" s="194" t="s">
        <v>141</v>
      </c>
      <c r="L91" s="195"/>
      <c r="M91" s="95" t="s">
        <v>19</v>
      </c>
      <c r="N91" s="96" t="s">
        <v>46</v>
      </c>
      <c r="O91" s="96" t="s">
        <v>142</v>
      </c>
      <c r="P91" s="96" t="s">
        <v>143</v>
      </c>
      <c r="Q91" s="96" t="s">
        <v>144</v>
      </c>
      <c r="R91" s="96" t="s">
        <v>145</v>
      </c>
      <c r="S91" s="96" t="s">
        <v>146</v>
      </c>
      <c r="T91" s="97" t="s">
        <v>147</v>
      </c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</row>
    <row r="92" s="2" customFormat="1" ht="22.8" customHeight="1">
      <c r="A92" s="41"/>
      <c r="B92" s="42"/>
      <c r="C92" s="102" t="s">
        <v>148</v>
      </c>
      <c r="D92" s="43"/>
      <c r="E92" s="43"/>
      <c r="F92" s="43"/>
      <c r="G92" s="43"/>
      <c r="H92" s="43"/>
      <c r="I92" s="43"/>
      <c r="J92" s="196">
        <f>BK92</f>
        <v>0</v>
      </c>
      <c r="K92" s="43"/>
      <c r="L92" s="47"/>
      <c r="M92" s="98"/>
      <c r="N92" s="197"/>
      <c r="O92" s="99"/>
      <c r="P92" s="198">
        <f>P93</f>
        <v>0</v>
      </c>
      <c r="Q92" s="99"/>
      <c r="R92" s="198">
        <f>R93</f>
        <v>49.479640499999995</v>
      </c>
      <c r="S92" s="99"/>
      <c r="T92" s="199">
        <f>T93</f>
        <v>75.35499999999999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75</v>
      </c>
      <c r="AU92" s="20" t="s">
        <v>129</v>
      </c>
      <c r="BK92" s="200">
        <f>BK93</f>
        <v>0</v>
      </c>
    </row>
    <row r="93" s="12" customFormat="1" ht="25.92" customHeight="1">
      <c r="A93" s="12"/>
      <c r="B93" s="201"/>
      <c r="C93" s="202"/>
      <c r="D93" s="203" t="s">
        <v>75</v>
      </c>
      <c r="E93" s="204" t="s">
        <v>149</v>
      </c>
      <c r="F93" s="204" t="s">
        <v>150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P94+P159+P188+P226+P270+P295</f>
        <v>0</v>
      </c>
      <c r="Q93" s="209"/>
      <c r="R93" s="210">
        <f>R94+R159+R188+R226+R270+R295</f>
        <v>49.479640499999995</v>
      </c>
      <c r="S93" s="209"/>
      <c r="T93" s="211">
        <f>T94+T159+T188+T226+T270+T295</f>
        <v>75.35499999999999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83</v>
      </c>
      <c r="AT93" s="213" t="s">
        <v>75</v>
      </c>
      <c r="AU93" s="213" t="s">
        <v>76</v>
      </c>
      <c r="AY93" s="212" t="s">
        <v>151</v>
      </c>
      <c r="BK93" s="214">
        <f>BK94+BK159+BK188+BK226+BK270+BK295</f>
        <v>0</v>
      </c>
    </row>
    <row r="94" s="12" customFormat="1" ht="22.8" customHeight="1">
      <c r="A94" s="12"/>
      <c r="B94" s="201"/>
      <c r="C94" s="202"/>
      <c r="D94" s="203" t="s">
        <v>75</v>
      </c>
      <c r="E94" s="215" t="s">
        <v>83</v>
      </c>
      <c r="F94" s="215" t="s">
        <v>152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SUM(P95:P158)</f>
        <v>0</v>
      </c>
      <c r="Q94" s="209"/>
      <c r="R94" s="210">
        <f>SUM(R95:R158)</f>
        <v>1.7641899999999999</v>
      </c>
      <c r="S94" s="209"/>
      <c r="T94" s="211">
        <f>SUM(T95:T158)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2" t="s">
        <v>83</v>
      </c>
      <c r="AT94" s="213" t="s">
        <v>75</v>
      </c>
      <c r="AU94" s="213" t="s">
        <v>83</v>
      </c>
      <c r="AY94" s="212" t="s">
        <v>151</v>
      </c>
      <c r="BK94" s="214">
        <f>SUM(BK95:BK158)</f>
        <v>0</v>
      </c>
    </row>
    <row r="95" s="2" customFormat="1" ht="16.5" customHeight="1">
      <c r="A95" s="41"/>
      <c r="B95" s="42"/>
      <c r="C95" s="217" t="s">
        <v>83</v>
      </c>
      <c r="D95" s="217" t="s">
        <v>153</v>
      </c>
      <c r="E95" s="218" t="s">
        <v>1445</v>
      </c>
      <c r="F95" s="219" t="s">
        <v>1446</v>
      </c>
      <c r="G95" s="220" t="s">
        <v>193</v>
      </c>
      <c r="H95" s="221">
        <v>116.38</v>
      </c>
      <c r="I95" s="222"/>
      <c r="J95" s="223">
        <f>ROUND(I95*H95,2)</f>
        <v>0</v>
      </c>
      <c r="K95" s="219" t="s">
        <v>157</v>
      </c>
      <c r="L95" s="47"/>
      <c r="M95" s="224" t="s">
        <v>19</v>
      </c>
      <c r="N95" s="225" t="s">
        <v>47</v>
      </c>
      <c r="O95" s="87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8" t="s">
        <v>158</v>
      </c>
      <c r="AT95" s="228" t="s">
        <v>153</v>
      </c>
      <c r="AU95" s="228" t="s">
        <v>85</v>
      </c>
      <c r="AY95" s="20" t="s">
        <v>151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0" t="s">
        <v>83</v>
      </c>
      <c r="BK95" s="229">
        <f>ROUND(I95*H95,2)</f>
        <v>0</v>
      </c>
      <c r="BL95" s="20" t="s">
        <v>158</v>
      </c>
      <c r="BM95" s="228" t="s">
        <v>1579</v>
      </c>
    </row>
    <row r="96" s="2" customFormat="1">
      <c r="A96" s="41"/>
      <c r="B96" s="42"/>
      <c r="C96" s="43"/>
      <c r="D96" s="230" t="s">
        <v>160</v>
      </c>
      <c r="E96" s="43"/>
      <c r="F96" s="231" t="s">
        <v>1448</v>
      </c>
      <c r="G96" s="43"/>
      <c r="H96" s="43"/>
      <c r="I96" s="232"/>
      <c r="J96" s="43"/>
      <c r="K96" s="43"/>
      <c r="L96" s="47"/>
      <c r="M96" s="233"/>
      <c r="N96" s="23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160</v>
      </c>
      <c r="AU96" s="20" t="s">
        <v>85</v>
      </c>
    </row>
    <row r="97" s="13" customFormat="1">
      <c r="A97" s="13"/>
      <c r="B97" s="235"/>
      <c r="C97" s="236"/>
      <c r="D97" s="237" t="s">
        <v>162</v>
      </c>
      <c r="E97" s="238" t="s">
        <v>19</v>
      </c>
      <c r="F97" s="239" t="s">
        <v>1580</v>
      </c>
      <c r="G97" s="236"/>
      <c r="H97" s="240">
        <v>116.38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162</v>
      </c>
      <c r="AU97" s="246" t="s">
        <v>85</v>
      </c>
      <c r="AV97" s="13" t="s">
        <v>85</v>
      </c>
      <c r="AW97" s="13" t="s">
        <v>37</v>
      </c>
      <c r="AX97" s="13" t="s">
        <v>83</v>
      </c>
      <c r="AY97" s="246" t="s">
        <v>151</v>
      </c>
    </row>
    <row r="98" s="2" customFormat="1" ht="16.5" customHeight="1">
      <c r="A98" s="41"/>
      <c r="B98" s="42"/>
      <c r="C98" s="217" t="s">
        <v>85</v>
      </c>
      <c r="D98" s="217" t="s">
        <v>153</v>
      </c>
      <c r="E98" s="218" t="s">
        <v>1581</v>
      </c>
      <c r="F98" s="219" t="s">
        <v>1582</v>
      </c>
      <c r="G98" s="220" t="s">
        <v>211</v>
      </c>
      <c r="H98" s="221">
        <v>8.6940000000000008</v>
      </c>
      <c r="I98" s="222"/>
      <c r="J98" s="223">
        <f>ROUND(I98*H98,2)</f>
        <v>0</v>
      </c>
      <c r="K98" s="219" t="s">
        <v>157</v>
      </c>
      <c r="L98" s="47"/>
      <c r="M98" s="224" t="s">
        <v>19</v>
      </c>
      <c r="N98" s="225" t="s">
        <v>47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158</v>
      </c>
      <c r="AT98" s="228" t="s">
        <v>153</v>
      </c>
      <c r="AU98" s="228" t="s">
        <v>85</v>
      </c>
      <c r="AY98" s="20" t="s">
        <v>151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83</v>
      </c>
      <c r="BK98" s="229">
        <f>ROUND(I98*H98,2)</f>
        <v>0</v>
      </c>
      <c r="BL98" s="20" t="s">
        <v>158</v>
      </c>
      <c r="BM98" s="228" t="s">
        <v>1583</v>
      </c>
    </row>
    <row r="99" s="2" customFormat="1">
      <c r="A99" s="41"/>
      <c r="B99" s="42"/>
      <c r="C99" s="43"/>
      <c r="D99" s="230" t="s">
        <v>160</v>
      </c>
      <c r="E99" s="43"/>
      <c r="F99" s="231" t="s">
        <v>1584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160</v>
      </c>
      <c r="AU99" s="20" t="s">
        <v>85</v>
      </c>
    </row>
    <row r="100" s="13" customFormat="1">
      <c r="A100" s="13"/>
      <c r="B100" s="235"/>
      <c r="C100" s="236"/>
      <c r="D100" s="237" t="s">
        <v>162</v>
      </c>
      <c r="E100" s="238" t="s">
        <v>19</v>
      </c>
      <c r="F100" s="239" t="s">
        <v>1585</v>
      </c>
      <c r="G100" s="236"/>
      <c r="H100" s="240">
        <v>8.6940000000000008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162</v>
      </c>
      <c r="AU100" s="246" t="s">
        <v>85</v>
      </c>
      <c r="AV100" s="13" t="s">
        <v>85</v>
      </c>
      <c r="AW100" s="13" t="s">
        <v>37</v>
      </c>
      <c r="AX100" s="13" t="s">
        <v>83</v>
      </c>
      <c r="AY100" s="246" t="s">
        <v>151</v>
      </c>
    </row>
    <row r="101" s="2" customFormat="1" ht="24.15" customHeight="1">
      <c r="A101" s="41"/>
      <c r="B101" s="42"/>
      <c r="C101" s="217" t="s">
        <v>94</v>
      </c>
      <c r="D101" s="217" t="s">
        <v>153</v>
      </c>
      <c r="E101" s="218" t="s">
        <v>1450</v>
      </c>
      <c r="F101" s="219" t="s">
        <v>1451</v>
      </c>
      <c r="G101" s="220" t="s">
        <v>211</v>
      </c>
      <c r="H101" s="221">
        <v>10.476000000000001</v>
      </c>
      <c r="I101" s="222"/>
      <c r="J101" s="223">
        <f>ROUND(I101*H101,2)</f>
        <v>0</v>
      </c>
      <c r="K101" s="219" t="s">
        <v>157</v>
      </c>
      <c r="L101" s="47"/>
      <c r="M101" s="224" t="s">
        <v>19</v>
      </c>
      <c r="N101" s="225" t="s">
        <v>47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158</v>
      </c>
      <c r="AT101" s="228" t="s">
        <v>153</v>
      </c>
      <c r="AU101" s="228" t="s">
        <v>85</v>
      </c>
      <c r="AY101" s="20" t="s">
        <v>151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83</v>
      </c>
      <c r="BK101" s="229">
        <f>ROUND(I101*H101,2)</f>
        <v>0</v>
      </c>
      <c r="BL101" s="20" t="s">
        <v>158</v>
      </c>
      <c r="BM101" s="228" t="s">
        <v>1586</v>
      </c>
    </row>
    <row r="102" s="2" customFormat="1">
      <c r="A102" s="41"/>
      <c r="B102" s="42"/>
      <c r="C102" s="43"/>
      <c r="D102" s="230" t="s">
        <v>160</v>
      </c>
      <c r="E102" s="43"/>
      <c r="F102" s="231" t="s">
        <v>1453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160</v>
      </c>
      <c r="AU102" s="20" t="s">
        <v>85</v>
      </c>
    </row>
    <row r="103" s="13" customFormat="1">
      <c r="A103" s="13"/>
      <c r="B103" s="235"/>
      <c r="C103" s="236"/>
      <c r="D103" s="237" t="s">
        <v>162</v>
      </c>
      <c r="E103" s="238" t="s">
        <v>19</v>
      </c>
      <c r="F103" s="239" t="s">
        <v>1587</v>
      </c>
      <c r="G103" s="236"/>
      <c r="H103" s="240">
        <v>10.476000000000001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162</v>
      </c>
      <c r="AU103" s="246" t="s">
        <v>85</v>
      </c>
      <c r="AV103" s="13" t="s">
        <v>85</v>
      </c>
      <c r="AW103" s="13" t="s">
        <v>37</v>
      </c>
      <c r="AX103" s="13" t="s">
        <v>83</v>
      </c>
      <c r="AY103" s="246" t="s">
        <v>151</v>
      </c>
    </row>
    <row r="104" s="2" customFormat="1" ht="37.8" customHeight="1">
      <c r="A104" s="41"/>
      <c r="B104" s="42"/>
      <c r="C104" s="217" t="s">
        <v>158</v>
      </c>
      <c r="D104" s="217" t="s">
        <v>153</v>
      </c>
      <c r="E104" s="218" t="s">
        <v>1455</v>
      </c>
      <c r="F104" s="219" t="s">
        <v>1456</v>
      </c>
      <c r="G104" s="220" t="s">
        <v>211</v>
      </c>
      <c r="H104" s="221">
        <v>21.126000000000001</v>
      </c>
      <c r="I104" s="222"/>
      <c r="J104" s="223">
        <f>ROUND(I104*H104,2)</f>
        <v>0</v>
      </c>
      <c r="K104" s="219" t="s">
        <v>157</v>
      </c>
      <c r="L104" s="47"/>
      <c r="M104" s="224" t="s">
        <v>19</v>
      </c>
      <c r="N104" s="225" t="s">
        <v>47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158</v>
      </c>
      <c r="AT104" s="228" t="s">
        <v>153</v>
      </c>
      <c r="AU104" s="228" t="s">
        <v>85</v>
      </c>
      <c r="AY104" s="20" t="s">
        <v>151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83</v>
      </c>
      <c r="BK104" s="229">
        <f>ROUND(I104*H104,2)</f>
        <v>0</v>
      </c>
      <c r="BL104" s="20" t="s">
        <v>158</v>
      </c>
      <c r="BM104" s="228" t="s">
        <v>1588</v>
      </c>
    </row>
    <row r="105" s="2" customFormat="1">
      <c r="A105" s="41"/>
      <c r="B105" s="42"/>
      <c r="C105" s="43"/>
      <c r="D105" s="230" t="s">
        <v>160</v>
      </c>
      <c r="E105" s="43"/>
      <c r="F105" s="231" t="s">
        <v>1458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160</v>
      </c>
      <c r="AU105" s="20" t="s">
        <v>85</v>
      </c>
    </row>
    <row r="106" s="13" customFormat="1">
      <c r="A106" s="13"/>
      <c r="B106" s="235"/>
      <c r="C106" s="236"/>
      <c r="D106" s="237" t="s">
        <v>162</v>
      </c>
      <c r="E106" s="238" t="s">
        <v>19</v>
      </c>
      <c r="F106" s="239" t="s">
        <v>1589</v>
      </c>
      <c r="G106" s="236"/>
      <c r="H106" s="240">
        <v>21.126000000000001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162</v>
      </c>
      <c r="AU106" s="246" t="s">
        <v>85</v>
      </c>
      <c r="AV106" s="13" t="s">
        <v>85</v>
      </c>
      <c r="AW106" s="13" t="s">
        <v>37</v>
      </c>
      <c r="AX106" s="13" t="s">
        <v>83</v>
      </c>
      <c r="AY106" s="246" t="s">
        <v>151</v>
      </c>
    </row>
    <row r="107" s="2" customFormat="1" ht="37.8" customHeight="1">
      <c r="A107" s="41"/>
      <c r="B107" s="42"/>
      <c r="C107" s="217" t="s">
        <v>182</v>
      </c>
      <c r="D107" s="217" t="s">
        <v>153</v>
      </c>
      <c r="E107" s="218" t="s">
        <v>1460</v>
      </c>
      <c r="F107" s="219" t="s">
        <v>1461</v>
      </c>
      <c r="G107" s="220" t="s">
        <v>211</v>
      </c>
      <c r="H107" s="221">
        <v>16.007999999999999</v>
      </c>
      <c r="I107" s="222"/>
      <c r="J107" s="223">
        <f>ROUND(I107*H107,2)</f>
        <v>0</v>
      </c>
      <c r="K107" s="219" t="s">
        <v>157</v>
      </c>
      <c r="L107" s="47"/>
      <c r="M107" s="224" t="s">
        <v>19</v>
      </c>
      <c r="N107" s="225" t="s">
        <v>47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158</v>
      </c>
      <c r="AT107" s="228" t="s">
        <v>153</v>
      </c>
      <c r="AU107" s="228" t="s">
        <v>85</v>
      </c>
      <c r="AY107" s="20" t="s">
        <v>151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83</v>
      </c>
      <c r="BK107" s="229">
        <f>ROUND(I107*H107,2)</f>
        <v>0</v>
      </c>
      <c r="BL107" s="20" t="s">
        <v>158</v>
      </c>
      <c r="BM107" s="228" t="s">
        <v>1590</v>
      </c>
    </row>
    <row r="108" s="2" customFormat="1">
      <c r="A108" s="41"/>
      <c r="B108" s="42"/>
      <c r="C108" s="43"/>
      <c r="D108" s="230" t="s">
        <v>160</v>
      </c>
      <c r="E108" s="43"/>
      <c r="F108" s="231" t="s">
        <v>1463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160</v>
      </c>
      <c r="AU108" s="20" t="s">
        <v>85</v>
      </c>
    </row>
    <row r="109" s="13" customFormat="1">
      <c r="A109" s="13"/>
      <c r="B109" s="235"/>
      <c r="C109" s="236"/>
      <c r="D109" s="237" t="s">
        <v>162</v>
      </c>
      <c r="E109" s="238" t="s">
        <v>19</v>
      </c>
      <c r="F109" s="239" t="s">
        <v>1591</v>
      </c>
      <c r="G109" s="236"/>
      <c r="H109" s="240">
        <v>16.007999999999999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162</v>
      </c>
      <c r="AU109" s="246" t="s">
        <v>85</v>
      </c>
      <c r="AV109" s="13" t="s">
        <v>85</v>
      </c>
      <c r="AW109" s="13" t="s">
        <v>37</v>
      </c>
      <c r="AX109" s="13" t="s">
        <v>83</v>
      </c>
      <c r="AY109" s="246" t="s">
        <v>151</v>
      </c>
    </row>
    <row r="110" s="2" customFormat="1" ht="37.8" customHeight="1">
      <c r="A110" s="41"/>
      <c r="B110" s="42"/>
      <c r="C110" s="217" t="s">
        <v>190</v>
      </c>
      <c r="D110" s="217" t="s">
        <v>153</v>
      </c>
      <c r="E110" s="218" t="s">
        <v>1465</v>
      </c>
      <c r="F110" s="219" t="s">
        <v>1466</v>
      </c>
      <c r="G110" s="220" t="s">
        <v>211</v>
      </c>
      <c r="H110" s="221">
        <v>128.06399999999999</v>
      </c>
      <c r="I110" s="222"/>
      <c r="J110" s="223">
        <f>ROUND(I110*H110,2)</f>
        <v>0</v>
      </c>
      <c r="K110" s="219" t="s">
        <v>157</v>
      </c>
      <c r="L110" s="47"/>
      <c r="M110" s="224" t="s">
        <v>19</v>
      </c>
      <c r="N110" s="225" t="s">
        <v>47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158</v>
      </c>
      <c r="AT110" s="228" t="s">
        <v>153</v>
      </c>
      <c r="AU110" s="228" t="s">
        <v>85</v>
      </c>
      <c r="AY110" s="20" t="s">
        <v>151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83</v>
      </c>
      <c r="BK110" s="229">
        <f>ROUND(I110*H110,2)</f>
        <v>0</v>
      </c>
      <c r="BL110" s="20" t="s">
        <v>158</v>
      </c>
      <c r="BM110" s="228" t="s">
        <v>1592</v>
      </c>
    </row>
    <row r="111" s="2" customFormat="1">
      <c r="A111" s="41"/>
      <c r="B111" s="42"/>
      <c r="C111" s="43"/>
      <c r="D111" s="230" t="s">
        <v>160</v>
      </c>
      <c r="E111" s="43"/>
      <c r="F111" s="231" t="s">
        <v>1468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160</v>
      </c>
      <c r="AU111" s="20" t="s">
        <v>85</v>
      </c>
    </row>
    <row r="112" s="13" customFormat="1">
      <c r="A112" s="13"/>
      <c r="B112" s="235"/>
      <c r="C112" s="236"/>
      <c r="D112" s="237" t="s">
        <v>162</v>
      </c>
      <c r="E112" s="238" t="s">
        <v>19</v>
      </c>
      <c r="F112" s="239" t="s">
        <v>1593</v>
      </c>
      <c r="G112" s="236"/>
      <c r="H112" s="240">
        <v>128.06399999999999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162</v>
      </c>
      <c r="AU112" s="246" t="s">
        <v>85</v>
      </c>
      <c r="AV112" s="13" t="s">
        <v>85</v>
      </c>
      <c r="AW112" s="13" t="s">
        <v>37</v>
      </c>
      <c r="AX112" s="13" t="s">
        <v>83</v>
      </c>
      <c r="AY112" s="246" t="s">
        <v>151</v>
      </c>
    </row>
    <row r="113" s="2" customFormat="1" ht="24.15" customHeight="1">
      <c r="A113" s="41"/>
      <c r="B113" s="42"/>
      <c r="C113" s="217" t="s">
        <v>197</v>
      </c>
      <c r="D113" s="217" t="s">
        <v>153</v>
      </c>
      <c r="E113" s="218" t="s">
        <v>351</v>
      </c>
      <c r="F113" s="219" t="s">
        <v>352</v>
      </c>
      <c r="G113" s="220" t="s">
        <v>211</v>
      </c>
      <c r="H113" s="221">
        <v>17.963000000000001</v>
      </c>
      <c r="I113" s="222"/>
      <c r="J113" s="223">
        <f>ROUND(I113*H113,2)</f>
        <v>0</v>
      </c>
      <c r="K113" s="219" t="s">
        <v>157</v>
      </c>
      <c r="L113" s="47"/>
      <c r="M113" s="224" t="s">
        <v>19</v>
      </c>
      <c r="N113" s="225" t="s">
        <v>47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158</v>
      </c>
      <c r="AT113" s="228" t="s">
        <v>153</v>
      </c>
      <c r="AU113" s="228" t="s">
        <v>85</v>
      </c>
      <c r="AY113" s="20" t="s">
        <v>151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83</v>
      </c>
      <c r="BK113" s="229">
        <f>ROUND(I113*H113,2)</f>
        <v>0</v>
      </c>
      <c r="BL113" s="20" t="s">
        <v>158</v>
      </c>
      <c r="BM113" s="228" t="s">
        <v>1594</v>
      </c>
    </row>
    <row r="114" s="2" customFormat="1">
      <c r="A114" s="41"/>
      <c r="B114" s="42"/>
      <c r="C114" s="43"/>
      <c r="D114" s="230" t="s">
        <v>160</v>
      </c>
      <c r="E114" s="43"/>
      <c r="F114" s="231" t="s">
        <v>354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160</v>
      </c>
      <c r="AU114" s="20" t="s">
        <v>85</v>
      </c>
    </row>
    <row r="115" s="13" customFormat="1">
      <c r="A115" s="13"/>
      <c r="B115" s="235"/>
      <c r="C115" s="236"/>
      <c r="D115" s="237" t="s">
        <v>162</v>
      </c>
      <c r="E115" s="238" t="s">
        <v>19</v>
      </c>
      <c r="F115" s="239" t="s">
        <v>1595</v>
      </c>
      <c r="G115" s="236"/>
      <c r="H115" s="240">
        <v>17.963000000000001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162</v>
      </c>
      <c r="AU115" s="246" t="s">
        <v>85</v>
      </c>
      <c r="AV115" s="13" t="s">
        <v>85</v>
      </c>
      <c r="AW115" s="13" t="s">
        <v>37</v>
      </c>
      <c r="AX115" s="13" t="s">
        <v>83</v>
      </c>
      <c r="AY115" s="246" t="s">
        <v>151</v>
      </c>
    </row>
    <row r="116" s="2" customFormat="1" ht="24.15" customHeight="1">
      <c r="A116" s="41"/>
      <c r="B116" s="42"/>
      <c r="C116" s="217" t="s">
        <v>208</v>
      </c>
      <c r="D116" s="217" t="s">
        <v>153</v>
      </c>
      <c r="E116" s="218" t="s">
        <v>362</v>
      </c>
      <c r="F116" s="219" t="s">
        <v>363</v>
      </c>
      <c r="G116" s="220" t="s">
        <v>364</v>
      </c>
      <c r="H116" s="221">
        <v>30.414999999999999</v>
      </c>
      <c r="I116" s="222"/>
      <c r="J116" s="223">
        <f>ROUND(I116*H116,2)</f>
        <v>0</v>
      </c>
      <c r="K116" s="219" t="s">
        <v>157</v>
      </c>
      <c r="L116" s="47"/>
      <c r="M116" s="224" t="s">
        <v>19</v>
      </c>
      <c r="N116" s="225" t="s">
        <v>47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158</v>
      </c>
      <c r="AT116" s="228" t="s">
        <v>153</v>
      </c>
      <c r="AU116" s="228" t="s">
        <v>85</v>
      </c>
      <c r="AY116" s="20" t="s">
        <v>151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83</v>
      </c>
      <c r="BK116" s="229">
        <f>ROUND(I116*H116,2)</f>
        <v>0</v>
      </c>
      <c r="BL116" s="20" t="s">
        <v>158</v>
      </c>
      <c r="BM116" s="228" t="s">
        <v>1596</v>
      </c>
    </row>
    <row r="117" s="2" customFormat="1">
      <c r="A117" s="41"/>
      <c r="B117" s="42"/>
      <c r="C117" s="43"/>
      <c r="D117" s="230" t="s">
        <v>160</v>
      </c>
      <c r="E117" s="43"/>
      <c r="F117" s="231" t="s">
        <v>366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160</v>
      </c>
      <c r="AU117" s="20" t="s">
        <v>85</v>
      </c>
    </row>
    <row r="118" s="13" customFormat="1">
      <c r="A118" s="13"/>
      <c r="B118" s="235"/>
      <c r="C118" s="236"/>
      <c r="D118" s="237" t="s">
        <v>162</v>
      </c>
      <c r="E118" s="238" t="s">
        <v>19</v>
      </c>
      <c r="F118" s="239" t="s">
        <v>1597</v>
      </c>
      <c r="G118" s="236"/>
      <c r="H118" s="240">
        <v>30.414999999999999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162</v>
      </c>
      <c r="AU118" s="246" t="s">
        <v>85</v>
      </c>
      <c r="AV118" s="13" t="s">
        <v>85</v>
      </c>
      <c r="AW118" s="13" t="s">
        <v>37</v>
      </c>
      <c r="AX118" s="13" t="s">
        <v>83</v>
      </c>
      <c r="AY118" s="246" t="s">
        <v>151</v>
      </c>
    </row>
    <row r="119" s="2" customFormat="1" ht="24.15" customHeight="1">
      <c r="A119" s="41"/>
      <c r="B119" s="42"/>
      <c r="C119" s="217" t="s">
        <v>215</v>
      </c>
      <c r="D119" s="217" t="s">
        <v>153</v>
      </c>
      <c r="E119" s="218" t="s">
        <v>369</v>
      </c>
      <c r="F119" s="219" t="s">
        <v>370</v>
      </c>
      <c r="G119" s="220" t="s">
        <v>211</v>
      </c>
      <c r="H119" s="221">
        <v>30.808</v>
      </c>
      <c r="I119" s="222"/>
      <c r="J119" s="223">
        <f>ROUND(I119*H119,2)</f>
        <v>0</v>
      </c>
      <c r="K119" s="219" t="s">
        <v>157</v>
      </c>
      <c r="L119" s="47"/>
      <c r="M119" s="224" t="s">
        <v>19</v>
      </c>
      <c r="N119" s="225" t="s">
        <v>47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158</v>
      </c>
      <c r="AT119" s="228" t="s">
        <v>153</v>
      </c>
      <c r="AU119" s="228" t="s">
        <v>85</v>
      </c>
      <c r="AY119" s="20" t="s">
        <v>151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83</v>
      </c>
      <c r="BK119" s="229">
        <f>ROUND(I119*H119,2)</f>
        <v>0</v>
      </c>
      <c r="BL119" s="20" t="s">
        <v>158</v>
      </c>
      <c r="BM119" s="228" t="s">
        <v>1598</v>
      </c>
    </row>
    <row r="120" s="2" customFormat="1">
      <c r="A120" s="41"/>
      <c r="B120" s="42"/>
      <c r="C120" s="43"/>
      <c r="D120" s="230" t="s">
        <v>160</v>
      </c>
      <c r="E120" s="43"/>
      <c r="F120" s="231" t="s">
        <v>372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160</v>
      </c>
      <c r="AU120" s="20" t="s">
        <v>85</v>
      </c>
    </row>
    <row r="121" s="13" customFormat="1">
      <c r="A121" s="13"/>
      <c r="B121" s="235"/>
      <c r="C121" s="236"/>
      <c r="D121" s="237" t="s">
        <v>162</v>
      </c>
      <c r="E121" s="238" t="s">
        <v>19</v>
      </c>
      <c r="F121" s="239" t="s">
        <v>1599</v>
      </c>
      <c r="G121" s="236"/>
      <c r="H121" s="240">
        <v>30.808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162</v>
      </c>
      <c r="AU121" s="246" t="s">
        <v>85</v>
      </c>
      <c r="AV121" s="13" t="s">
        <v>85</v>
      </c>
      <c r="AW121" s="13" t="s">
        <v>37</v>
      </c>
      <c r="AX121" s="13" t="s">
        <v>83</v>
      </c>
      <c r="AY121" s="246" t="s">
        <v>151</v>
      </c>
    </row>
    <row r="122" s="2" customFormat="1" ht="24.15" customHeight="1">
      <c r="A122" s="41"/>
      <c r="B122" s="42"/>
      <c r="C122" s="217" t="s">
        <v>241</v>
      </c>
      <c r="D122" s="217" t="s">
        <v>153</v>
      </c>
      <c r="E122" s="218" t="s">
        <v>375</v>
      </c>
      <c r="F122" s="219" t="s">
        <v>376</v>
      </c>
      <c r="G122" s="220" t="s">
        <v>211</v>
      </c>
      <c r="H122" s="221">
        <v>6.3250000000000002</v>
      </c>
      <c r="I122" s="222"/>
      <c r="J122" s="223">
        <f>ROUND(I122*H122,2)</f>
        <v>0</v>
      </c>
      <c r="K122" s="219" t="s">
        <v>157</v>
      </c>
      <c r="L122" s="47"/>
      <c r="M122" s="224" t="s">
        <v>19</v>
      </c>
      <c r="N122" s="225" t="s">
        <v>47</v>
      </c>
      <c r="O122" s="87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158</v>
      </c>
      <c r="AT122" s="228" t="s">
        <v>153</v>
      </c>
      <c r="AU122" s="228" t="s">
        <v>85</v>
      </c>
      <c r="AY122" s="20" t="s">
        <v>151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83</v>
      </c>
      <c r="BK122" s="229">
        <f>ROUND(I122*H122,2)</f>
        <v>0</v>
      </c>
      <c r="BL122" s="20" t="s">
        <v>158</v>
      </c>
      <c r="BM122" s="228" t="s">
        <v>1600</v>
      </c>
    </row>
    <row r="123" s="2" customFormat="1">
      <c r="A123" s="41"/>
      <c r="B123" s="42"/>
      <c r="C123" s="43"/>
      <c r="D123" s="230" t="s">
        <v>160</v>
      </c>
      <c r="E123" s="43"/>
      <c r="F123" s="231" t="s">
        <v>378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160</v>
      </c>
      <c r="AU123" s="20" t="s">
        <v>85</v>
      </c>
    </row>
    <row r="124" s="13" customFormat="1">
      <c r="A124" s="13"/>
      <c r="B124" s="235"/>
      <c r="C124" s="236"/>
      <c r="D124" s="237" t="s">
        <v>162</v>
      </c>
      <c r="E124" s="238" t="s">
        <v>19</v>
      </c>
      <c r="F124" s="239" t="s">
        <v>1601</v>
      </c>
      <c r="G124" s="236"/>
      <c r="H124" s="240">
        <v>6.3250000000000002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162</v>
      </c>
      <c r="AU124" s="246" t="s">
        <v>85</v>
      </c>
      <c r="AV124" s="13" t="s">
        <v>85</v>
      </c>
      <c r="AW124" s="13" t="s">
        <v>37</v>
      </c>
      <c r="AX124" s="13" t="s">
        <v>83</v>
      </c>
      <c r="AY124" s="246" t="s">
        <v>151</v>
      </c>
    </row>
    <row r="125" s="2" customFormat="1" ht="16.5" customHeight="1">
      <c r="A125" s="41"/>
      <c r="B125" s="42"/>
      <c r="C125" s="279" t="s">
        <v>247</v>
      </c>
      <c r="D125" s="279" t="s">
        <v>395</v>
      </c>
      <c r="E125" s="280" t="s">
        <v>1478</v>
      </c>
      <c r="F125" s="281" t="s">
        <v>1479</v>
      </c>
      <c r="G125" s="282" t="s">
        <v>364</v>
      </c>
      <c r="H125" s="283">
        <v>1.7569999999999999</v>
      </c>
      <c r="I125" s="284"/>
      <c r="J125" s="285">
        <f>ROUND(I125*H125,2)</f>
        <v>0</v>
      </c>
      <c r="K125" s="281" t="s">
        <v>157</v>
      </c>
      <c r="L125" s="286"/>
      <c r="M125" s="287" t="s">
        <v>19</v>
      </c>
      <c r="N125" s="288" t="s">
        <v>47</v>
      </c>
      <c r="O125" s="87"/>
      <c r="P125" s="226">
        <f>O125*H125</f>
        <v>0</v>
      </c>
      <c r="Q125" s="226">
        <v>1</v>
      </c>
      <c r="R125" s="226">
        <f>Q125*H125</f>
        <v>1.7569999999999999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208</v>
      </c>
      <c r="AT125" s="228" t="s">
        <v>395</v>
      </c>
      <c r="AU125" s="228" t="s">
        <v>85</v>
      </c>
      <c r="AY125" s="20" t="s">
        <v>151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83</v>
      </c>
      <c r="BK125" s="229">
        <f>ROUND(I125*H125,2)</f>
        <v>0</v>
      </c>
      <c r="BL125" s="20" t="s">
        <v>158</v>
      </c>
      <c r="BM125" s="228" t="s">
        <v>1602</v>
      </c>
    </row>
    <row r="126" s="13" customFormat="1">
      <c r="A126" s="13"/>
      <c r="B126" s="235"/>
      <c r="C126" s="236"/>
      <c r="D126" s="237" t="s">
        <v>162</v>
      </c>
      <c r="E126" s="238" t="s">
        <v>19</v>
      </c>
      <c r="F126" s="239" t="s">
        <v>1603</v>
      </c>
      <c r="G126" s="236"/>
      <c r="H126" s="240">
        <v>1.7569999999999999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162</v>
      </c>
      <c r="AU126" s="246" t="s">
        <v>85</v>
      </c>
      <c r="AV126" s="13" t="s">
        <v>85</v>
      </c>
      <c r="AW126" s="13" t="s">
        <v>37</v>
      </c>
      <c r="AX126" s="13" t="s">
        <v>83</v>
      </c>
      <c r="AY126" s="246" t="s">
        <v>151</v>
      </c>
    </row>
    <row r="127" s="2" customFormat="1" ht="24.15" customHeight="1">
      <c r="A127" s="41"/>
      <c r="B127" s="42"/>
      <c r="C127" s="217" t="s">
        <v>8</v>
      </c>
      <c r="D127" s="217" t="s">
        <v>153</v>
      </c>
      <c r="E127" s="218" t="s">
        <v>1482</v>
      </c>
      <c r="F127" s="219" t="s">
        <v>1483</v>
      </c>
      <c r="G127" s="220" t="s">
        <v>193</v>
      </c>
      <c r="H127" s="221">
        <v>116.38</v>
      </c>
      <c r="I127" s="222"/>
      <c r="J127" s="223">
        <f>ROUND(I127*H127,2)</f>
        <v>0</v>
      </c>
      <c r="K127" s="219" t="s">
        <v>157</v>
      </c>
      <c r="L127" s="47"/>
      <c r="M127" s="224" t="s">
        <v>19</v>
      </c>
      <c r="N127" s="225" t="s">
        <v>47</v>
      </c>
      <c r="O127" s="87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158</v>
      </c>
      <c r="AT127" s="228" t="s">
        <v>153</v>
      </c>
      <c r="AU127" s="228" t="s">
        <v>85</v>
      </c>
      <c r="AY127" s="20" t="s">
        <v>151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0" t="s">
        <v>83</v>
      </c>
      <c r="BK127" s="229">
        <f>ROUND(I127*H127,2)</f>
        <v>0</v>
      </c>
      <c r="BL127" s="20" t="s">
        <v>158</v>
      </c>
      <c r="BM127" s="228" t="s">
        <v>1604</v>
      </c>
    </row>
    <row r="128" s="2" customFormat="1">
      <c r="A128" s="41"/>
      <c r="B128" s="42"/>
      <c r="C128" s="43"/>
      <c r="D128" s="230" t="s">
        <v>160</v>
      </c>
      <c r="E128" s="43"/>
      <c r="F128" s="231" t="s">
        <v>1485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160</v>
      </c>
      <c r="AU128" s="20" t="s">
        <v>85</v>
      </c>
    </row>
    <row r="129" s="13" customFormat="1">
      <c r="A129" s="13"/>
      <c r="B129" s="235"/>
      <c r="C129" s="236"/>
      <c r="D129" s="237" t="s">
        <v>162</v>
      </c>
      <c r="E129" s="238" t="s">
        <v>19</v>
      </c>
      <c r="F129" s="239" t="s">
        <v>1580</v>
      </c>
      <c r="G129" s="236"/>
      <c r="H129" s="240">
        <v>116.38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162</v>
      </c>
      <c r="AU129" s="246" t="s">
        <v>85</v>
      </c>
      <c r="AV129" s="13" t="s">
        <v>85</v>
      </c>
      <c r="AW129" s="13" t="s">
        <v>37</v>
      </c>
      <c r="AX129" s="13" t="s">
        <v>83</v>
      </c>
      <c r="AY129" s="246" t="s">
        <v>151</v>
      </c>
    </row>
    <row r="130" s="2" customFormat="1" ht="24.15" customHeight="1">
      <c r="A130" s="41"/>
      <c r="B130" s="42"/>
      <c r="C130" s="217" t="s">
        <v>266</v>
      </c>
      <c r="D130" s="217" t="s">
        <v>153</v>
      </c>
      <c r="E130" s="218" t="s">
        <v>431</v>
      </c>
      <c r="F130" s="219" t="s">
        <v>432</v>
      </c>
      <c r="G130" s="220" t="s">
        <v>193</v>
      </c>
      <c r="H130" s="221">
        <v>189.75</v>
      </c>
      <c r="I130" s="222"/>
      <c r="J130" s="223">
        <f>ROUND(I130*H130,2)</f>
        <v>0</v>
      </c>
      <c r="K130" s="219" t="s">
        <v>157</v>
      </c>
      <c r="L130" s="47"/>
      <c r="M130" s="224" t="s">
        <v>19</v>
      </c>
      <c r="N130" s="225" t="s">
        <v>47</v>
      </c>
      <c r="O130" s="87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8" t="s">
        <v>158</v>
      </c>
      <c r="AT130" s="228" t="s">
        <v>153</v>
      </c>
      <c r="AU130" s="228" t="s">
        <v>85</v>
      </c>
      <c r="AY130" s="20" t="s">
        <v>151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0" t="s">
        <v>83</v>
      </c>
      <c r="BK130" s="229">
        <f>ROUND(I130*H130,2)</f>
        <v>0</v>
      </c>
      <c r="BL130" s="20" t="s">
        <v>158</v>
      </c>
      <c r="BM130" s="228" t="s">
        <v>1605</v>
      </c>
    </row>
    <row r="131" s="2" customFormat="1">
      <c r="A131" s="41"/>
      <c r="B131" s="42"/>
      <c r="C131" s="43"/>
      <c r="D131" s="230" t="s">
        <v>160</v>
      </c>
      <c r="E131" s="43"/>
      <c r="F131" s="231" t="s">
        <v>434</v>
      </c>
      <c r="G131" s="43"/>
      <c r="H131" s="43"/>
      <c r="I131" s="232"/>
      <c r="J131" s="43"/>
      <c r="K131" s="43"/>
      <c r="L131" s="47"/>
      <c r="M131" s="233"/>
      <c r="N131" s="23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160</v>
      </c>
      <c r="AU131" s="20" t="s">
        <v>85</v>
      </c>
    </row>
    <row r="132" s="13" customFormat="1">
      <c r="A132" s="13"/>
      <c r="B132" s="235"/>
      <c r="C132" s="236"/>
      <c r="D132" s="237" t="s">
        <v>162</v>
      </c>
      <c r="E132" s="238" t="s">
        <v>19</v>
      </c>
      <c r="F132" s="239" t="s">
        <v>1606</v>
      </c>
      <c r="G132" s="236"/>
      <c r="H132" s="240">
        <v>189.75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162</v>
      </c>
      <c r="AU132" s="246" t="s">
        <v>85</v>
      </c>
      <c r="AV132" s="13" t="s">
        <v>85</v>
      </c>
      <c r="AW132" s="13" t="s">
        <v>37</v>
      </c>
      <c r="AX132" s="13" t="s">
        <v>83</v>
      </c>
      <c r="AY132" s="246" t="s">
        <v>151</v>
      </c>
    </row>
    <row r="133" s="2" customFormat="1" ht="16.5" customHeight="1">
      <c r="A133" s="41"/>
      <c r="B133" s="42"/>
      <c r="C133" s="279" t="s">
        <v>272</v>
      </c>
      <c r="D133" s="279" t="s">
        <v>395</v>
      </c>
      <c r="E133" s="280" t="s">
        <v>440</v>
      </c>
      <c r="F133" s="281" t="s">
        <v>441</v>
      </c>
      <c r="G133" s="282" t="s">
        <v>442</v>
      </c>
      <c r="H133" s="283">
        <v>6.8399999999999999</v>
      </c>
      <c r="I133" s="284"/>
      <c r="J133" s="285">
        <f>ROUND(I133*H133,2)</f>
        <v>0</v>
      </c>
      <c r="K133" s="281" t="s">
        <v>157</v>
      </c>
      <c r="L133" s="286"/>
      <c r="M133" s="287" t="s">
        <v>19</v>
      </c>
      <c r="N133" s="288" t="s">
        <v>47</v>
      </c>
      <c r="O133" s="87"/>
      <c r="P133" s="226">
        <f>O133*H133</f>
        <v>0</v>
      </c>
      <c r="Q133" s="226">
        <v>0.001</v>
      </c>
      <c r="R133" s="226">
        <f>Q133*H133</f>
        <v>0.0068399999999999997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208</v>
      </c>
      <c r="AT133" s="228" t="s">
        <v>395</v>
      </c>
      <c r="AU133" s="228" t="s">
        <v>85</v>
      </c>
      <c r="AY133" s="20" t="s">
        <v>151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0" t="s">
        <v>83</v>
      </c>
      <c r="BK133" s="229">
        <f>ROUND(I133*H133,2)</f>
        <v>0</v>
      </c>
      <c r="BL133" s="20" t="s">
        <v>158</v>
      </c>
      <c r="BM133" s="228" t="s">
        <v>1607</v>
      </c>
    </row>
    <row r="134" s="13" customFormat="1">
      <c r="A134" s="13"/>
      <c r="B134" s="235"/>
      <c r="C134" s="236"/>
      <c r="D134" s="237" t="s">
        <v>162</v>
      </c>
      <c r="E134" s="238" t="s">
        <v>19</v>
      </c>
      <c r="F134" s="239" t="s">
        <v>1608</v>
      </c>
      <c r="G134" s="236"/>
      <c r="H134" s="240">
        <v>6.8399999999999999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162</v>
      </c>
      <c r="AU134" s="246" t="s">
        <v>85</v>
      </c>
      <c r="AV134" s="13" t="s">
        <v>85</v>
      </c>
      <c r="AW134" s="13" t="s">
        <v>37</v>
      </c>
      <c r="AX134" s="13" t="s">
        <v>83</v>
      </c>
      <c r="AY134" s="246" t="s">
        <v>151</v>
      </c>
    </row>
    <row r="135" s="2" customFormat="1" ht="21.75" customHeight="1">
      <c r="A135" s="41"/>
      <c r="B135" s="42"/>
      <c r="C135" s="217" t="s">
        <v>278</v>
      </c>
      <c r="D135" s="217" t="s">
        <v>153</v>
      </c>
      <c r="E135" s="218" t="s">
        <v>446</v>
      </c>
      <c r="F135" s="219" t="s">
        <v>447</v>
      </c>
      <c r="G135" s="220" t="s">
        <v>193</v>
      </c>
      <c r="H135" s="221">
        <v>116.38</v>
      </c>
      <c r="I135" s="222"/>
      <c r="J135" s="223">
        <f>ROUND(I135*H135,2)</f>
        <v>0</v>
      </c>
      <c r="K135" s="219" t="s">
        <v>157</v>
      </c>
      <c r="L135" s="47"/>
      <c r="M135" s="224" t="s">
        <v>19</v>
      </c>
      <c r="N135" s="225" t="s">
        <v>47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158</v>
      </c>
      <c r="AT135" s="228" t="s">
        <v>153</v>
      </c>
      <c r="AU135" s="228" t="s">
        <v>85</v>
      </c>
      <c r="AY135" s="20" t="s">
        <v>151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0" t="s">
        <v>83</v>
      </c>
      <c r="BK135" s="229">
        <f>ROUND(I135*H135,2)</f>
        <v>0</v>
      </c>
      <c r="BL135" s="20" t="s">
        <v>158</v>
      </c>
      <c r="BM135" s="228" t="s">
        <v>1609</v>
      </c>
    </row>
    <row r="136" s="2" customFormat="1">
      <c r="A136" s="41"/>
      <c r="B136" s="42"/>
      <c r="C136" s="43"/>
      <c r="D136" s="230" t="s">
        <v>160</v>
      </c>
      <c r="E136" s="43"/>
      <c r="F136" s="231" t="s">
        <v>449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160</v>
      </c>
      <c r="AU136" s="20" t="s">
        <v>85</v>
      </c>
    </row>
    <row r="137" s="13" customFormat="1">
      <c r="A137" s="13"/>
      <c r="B137" s="235"/>
      <c r="C137" s="236"/>
      <c r="D137" s="237" t="s">
        <v>162</v>
      </c>
      <c r="E137" s="238" t="s">
        <v>19</v>
      </c>
      <c r="F137" s="239" t="s">
        <v>1580</v>
      </c>
      <c r="G137" s="236"/>
      <c r="H137" s="240">
        <v>116.38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162</v>
      </c>
      <c r="AU137" s="246" t="s">
        <v>85</v>
      </c>
      <c r="AV137" s="13" t="s">
        <v>85</v>
      </c>
      <c r="AW137" s="13" t="s">
        <v>37</v>
      </c>
      <c r="AX137" s="13" t="s">
        <v>83</v>
      </c>
      <c r="AY137" s="246" t="s">
        <v>151</v>
      </c>
    </row>
    <row r="138" s="2" customFormat="1" ht="16.5" customHeight="1">
      <c r="A138" s="41"/>
      <c r="B138" s="42"/>
      <c r="C138" s="217" t="s">
        <v>284</v>
      </c>
      <c r="D138" s="217" t="s">
        <v>153</v>
      </c>
      <c r="E138" s="218" t="s">
        <v>1101</v>
      </c>
      <c r="F138" s="219" t="s">
        <v>1102</v>
      </c>
      <c r="G138" s="220" t="s">
        <v>193</v>
      </c>
      <c r="H138" s="221">
        <v>137.16999999999999</v>
      </c>
      <c r="I138" s="222"/>
      <c r="J138" s="223">
        <f>ROUND(I138*H138,2)</f>
        <v>0</v>
      </c>
      <c r="K138" s="219" t="s">
        <v>19</v>
      </c>
      <c r="L138" s="47"/>
      <c r="M138" s="224" t="s">
        <v>19</v>
      </c>
      <c r="N138" s="225" t="s">
        <v>47</v>
      </c>
      <c r="O138" s="87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158</v>
      </c>
      <c r="AT138" s="228" t="s">
        <v>153</v>
      </c>
      <c r="AU138" s="228" t="s">
        <v>85</v>
      </c>
      <c r="AY138" s="20" t="s">
        <v>151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0" t="s">
        <v>83</v>
      </c>
      <c r="BK138" s="229">
        <f>ROUND(I138*H138,2)</f>
        <v>0</v>
      </c>
      <c r="BL138" s="20" t="s">
        <v>158</v>
      </c>
      <c r="BM138" s="228" t="s">
        <v>1610</v>
      </c>
    </row>
    <row r="139" s="13" customFormat="1">
      <c r="A139" s="13"/>
      <c r="B139" s="235"/>
      <c r="C139" s="236"/>
      <c r="D139" s="237" t="s">
        <v>162</v>
      </c>
      <c r="E139" s="238" t="s">
        <v>19</v>
      </c>
      <c r="F139" s="239" t="s">
        <v>1611</v>
      </c>
      <c r="G139" s="236"/>
      <c r="H139" s="240">
        <v>117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162</v>
      </c>
      <c r="AU139" s="246" t="s">
        <v>85</v>
      </c>
      <c r="AV139" s="13" t="s">
        <v>85</v>
      </c>
      <c r="AW139" s="13" t="s">
        <v>37</v>
      </c>
      <c r="AX139" s="13" t="s">
        <v>76</v>
      </c>
      <c r="AY139" s="246" t="s">
        <v>151</v>
      </c>
    </row>
    <row r="140" s="13" customFormat="1">
      <c r="A140" s="13"/>
      <c r="B140" s="235"/>
      <c r="C140" s="236"/>
      <c r="D140" s="237" t="s">
        <v>162</v>
      </c>
      <c r="E140" s="238" t="s">
        <v>19</v>
      </c>
      <c r="F140" s="239" t="s">
        <v>1612</v>
      </c>
      <c r="G140" s="236"/>
      <c r="H140" s="240">
        <v>-9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162</v>
      </c>
      <c r="AU140" s="246" t="s">
        <v>85</v>
      </c>
      <c r="AV140" s="13" t="s">
        <v>85</v>
      </c>
      <c r="AW140" s="13" t="s">
        <v>37</v>
      </c>
      <c r="AX140" s="13" t="s">
        <v>76</v>
      </c>
      <c r="AY140" s="246" t="s">
        <v>151</v>
      </c>
    </row>
    <row r="141" s="13" customFormat="1">
      <c r="A141" s="13"/>
      <c r="B141" s="235"/>
      <c r="C141" s="236"/>
      <c r="D141" s="237" t="s">
        <v>162</v>
      </c>
      <c r="E141" s="238" t="s">
        <v>19</v>
      </c>
      <c r="F141" s="239" t="s">
        <v>1613</v>
      </c>
      <c r="G141" s="236"/>
      <c r="H141" s="240">
        <v>7.3499999999999996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162</v>
      </c>
      <c r="AU141" s="246" t="s">
        <v>85</v>
      </c>
      <c r="AV141" s="13" t="s">
        <v>85</v>
      </c>
      <c r="AW141" s="13" t="s">
        <v>37</v>
      </c>
      <c r="AX141" s="13" t="s">
        <v>76</v>
      </c>
      <c r="AY141" s="246" t="s">
        <v>151</v>
      </c>
    </row>
    <row r="142" s="13" customFormat="1">
      <c r="A142" s="13"/>
      <c r="B142" s="235"/>
      <c r="C142" s="236"/>
      <c r="D142" s="237" t="s">
        <v>162</v>
      </c>
      <c r="E142" s="238" t="s">
        <v>19</v>
      </c>
      <c r="F142" s="239" t="s">
        <v>1614</v>
      </c>
      <c r="G142" s="236"/>
      <c r="H142" s="240">
        <v>-1.5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162</v>
      </c>
      <c r="AU142" s="246" t="s">
        <v>85</v>
      </c>
      <c r="AV142" s="13" t="s">
        <v>85</v>
      </c>
      <c r="AW142" s="13" t="s">
        <v>37</v>
      </c>
      <c r="AX142" s="13" t="s">
        <v>76</v>
      </c>
      <c r="AY142" s="246" t="s">
        <v>151</v>
      </c>
    </row>
    <row r="143" s="13" customFormat="1">
      <c r="A143" s="13"/>
      <c r="B143" s="235"/>
      <c r="C143" s="236"/>
      <c r="D143" s="237" t="s">
        <v>162</v>
      </c>
      <c r="E143" s="238" t="s">
        <v>19</v>
      </c>
      <c r="F143" s="239" t="s">
        <v>1615</v>
      </c>
      <c r="G143" s="236"/>
      <c r="H143" s="240">
        <v>28.57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162</v>
      </c>
      <c r="AU143" s="246" t="s">
        <v>85</v>
      </c>
      <c r="AV143" s="13" t="s">
        <v>85</v>
      </c>
      <c r="AW143" s="13" t="s">
        <v>37</v>
      </c>
      <c r="AX143" s="13" t="s">
        <v>76</v>
      </c>
      <c r="AY143" s="246" t="s">
        <v>151</v>
      </c>
    </row>
    <row r="144" s="13" customFormat="1">
      <c r="A144" s="13"/>
      <c r="B144" s="235"/>
      <c r="C144" s="236"/>
      <c r="D144" s="237" t="s">
        <v>162</v>
      </c>
      <c r="E144" s="238" t="s">
        <v>19</v>
      </c>
      <c r="F144" s="239" t="s">
        <v>1616</v>
      </c>
      <c r="G144" s="236"/>
      <c r="H144" s="240">
        <v>-5.25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162</v>
      </c>
      <c r="AU144" s="246" t="s">
        <v>85</v>
      </c>
      <c r="AV144" s="13" t="s">
        <v>85</v>
      </c>
      <c r="AW144" s="13" t="s">
        <v>37</v>
      </c>
      <c r="AX144" s="13" t="s">
        <v>76</v>
      </c>
      <c r="AY144" s="246" t="s">
        <v>151</v>
      </c>
    </row>
    <row r="145" s="14" customFormat="1">
      <c r="A145" s="14"/>
      <c r="B145" s="247"/>
      <c r="C145" s="248"/>
      <c r="D145" s="237" t="s">
        <v>162</v>
      </c>
      <c r="E145" s="249" t="s">
        <v>19</v>
      </c>
      <c r="F145" s="250" t="s">
        <v>176</v>
      </c>
      <c r="G145" s="248"/>
      <c r="H145" s="251">
        <v>137.16999999999999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162</v>
      </c>
      <c r="AU145" s="257" t="s">
        <v>85</v>
      </c>
      <c r="AV145" s="14" t="s">
        <v>158</v>
      </c>
      <c r="AW145" s="14" t="s">
        <v>37</v>
      </c>
      <c r="AX145" s="14" t="s">
        <v>83</v>
      </c>
      <c r="AY145" s="257" t="s">
        <v>151</v>
      </c>
    </row>
    <row r="146" s="2" customFormat="1" ht="16.5" customHeight="1">
      <c r="A146" s="41"/>
      <c r="B146" s="42"/>
      <c r="C146" s="217" t="s">
        <v>290</v>
      </c>
      <c r="D146" s="217" t="s">
        <v>153</v>
      </c>
      <c r="E146" s="218" t="s">
        <v>458</v>
      </c>
      <c r="F146" s="219" t="s">
        <v>459</v>
      </c>
      <c r="G146" s="220" t="s">
        <v>193</v>
      </c>
      <c r="H146" s="221">
        <v>379.5</v>
      </c>
      <c r="I146" s="222"/>
      <c r="J146" s="223">
        <f>ROUND(I146*H146,2)</f>
        <v>0</v>
      </c>
      <c r="K146" s="219" t="s">
        <v>157</v>
      </c>
      <c r="L146" s="47"/>
      <c r="M146" s="224" t="s">
        <v>19</v>
      </c>
      <c r="N146" s="225" t="s">
        <v>47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158</v>
      </c>
      <c r="AT146" s="228" t="s">
        <v>153</v>
      </c>
      <c r="AU146" s="228" t="s">
        <v>85</v>
      </c>
      <c r="AY146" s="20" t="s">
        <v>151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83</v>
      </c>
      <c r="BK146" s="229">
        <f>ROUND(I146*H146,2)</f>
        <v>0</v>
      </c>
      <c r="BL146" s="20" t="s">
        <v>158</v>
      </c>
      <c r="BM146" s="228" t="s">
        <v>1617</v>
      </c>
    </row>
    <row r="147" s="2" customFormat="1">
      <c r="A147" s="41"/>
      <c r="B147" s="42"/>
      <c r="C147" s="43"/>
      <c r="D147" s="230" t="s">
        <v>160</v>
      </c>
      <c r="E147" s="43"/>
      <c r="F147" s="231" t="s">
        <v>461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160</v>
      </c>
      <c r="AU147" s="20" t="s">
        <v>85</v>
      </c>
    </row>
    <row r="148" s="13" customFormat="1">
      <c r="A148" s="13"/>
      <c r="B148" s="235"/>
      <c r="C148" s="236"/>
      <c r="D148" s="237" t="s">
        <v>162</v>
      </c>
      <c r="E148" s="238" t="s">
        <v>19</v>
      </c>
      <c r="F148" s="239" t="s">
        <v>1618</v>
      </c>
      <c r="G148" s="236"/>
      <c r="H148" s="240">
        <v>379.5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162</v>
      </c>
      <c r="AU148" s="246" t="s">
        <v>85</v>
      </c>
      <c r="AV148" s="13" t="s">
        <v>85</v>
      </c>
      <c r="AW148" s="13" t="s">
        <v>37</v>
      </c>
      <c r="AX148" s="13" t="s">
        <v>83</v>
      </c>
      <c r="AY148" s="246" t="s">
        <v>151</v>
      </c>
    </row>
    <row r="149" s="2" customFormat="1" ht="16.5" customHeight="1">
      <c r="A149" s="41"/>
      <c r="B149" s="42"/>
      <c r="C149" s="217" t="s">
        <v>298</v>
      </c>
      <c r="D149" s="217" t="s">
        <v>153</v>
      </c>
      <c r="E149" s="218" t="s">
        <v>464</v>
      </c>
      <c r="F149" s="219" t="s">
        <v>465</v>
      </c>
      <c r="G149" s="220" t="s">
        <v>193</v>
      </c>
      <c r="H149" s="221">
        <v>189.75</v>
      </c>
      <c r="I149" s="222"/>
      <c r="J149" s="223">
        <f>ROUND(I149*H149,2)</f>
        <v>0</v>
      </c>
      <c r="K149" s="219" t="s">
        <v>157</v>
      </c>
      <c r="L149" s="47"/>
      <c r="M149" s="224" t="s">
        <v>19</v>
      </c>
      <c r="N149" s="225" t="s">
        <v>47</v>
      </c>
      <c r="O149" s="87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8" t="s">
        <v>158</v>
      </c>
      <c r="AT149" s="228" t="s">
        <v>153</v>
      </c>
      <c r="AU149" s="228" t="s">
        <v>85</v>
      </c>
      <c r="AY149" s="20" t="s">
        <v>151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0" t="s">
        <v>83</v>
      </c>
      <c r="BK149" s="229">
        <f>ROUND(I149*H149,2)</f>
        <v>0</v>
      </c>
      <c r="BL149" s="20" t="s">
        <v>158</v>
      </c>
      <c r="BM149" s="228" t="s">
        <v>1619</v>
      </c>
    </row>
    <row r="150" s="2" customFormat="1">
      <c r="A150" s="41"/>
      <c r="B150" s="42"/>
      <c r="C150" s="43"/>
      <c r="D150" s="230" t="s">
        <v>160</v>
      </c>
      <c r="E150" s="43"/>
      <c r="F150" s="231" t="s">
        <v>467</v>
      </c>
      <c r="G150" s="43"/>
      <c r="H150" s="43"/>
      <c r="I150" s="232"/>
      <c r="J150" s="43"/>
      <c r="K150" s="43"/>
      <c r="L150" s="47"/>
      <c r="M150" s="233"/>
      <c r="N150" s="23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160</v>
      </c>
      <c r="AU150" s="20" t="s">
        <v>85</v>
      </c>
    </row>
    <row r="151" s="13" customFormat="1">
      <c r="A151" s="13"/>
      <c r="B151" s="235"/>
      <c r="C151" s="236"/>
      <c r="D151" s="237" t="s">
        <v>162</v>
      </c>
      <c r="E151" s="238" t="s">
        <v>19</v>
      </c>
      <c r="F151" s="239" t="s">
        <v>1606</v>
      </c>
      <c r="G151" s="236"/>
      <c r="H151" s="240">
        <v>189.75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162</v>
      </c>
      <c r="AU151" s="246" t="s">
        <v>85</v>
      </c>
      <c r="AV151" s="13" t="s">
        <v>85</v>
      </c>
      <c r="AW151" s="13" t="s">
        <v>37</v>
      </c>
      <c r="AX151" s="13" t="s">
        <v>83</v>
      </c>
      <c r="AY151" s="246" t="s">
        <v>151</v>
      </c>
    </row>
    <row r="152" s="2" customFormat="1" ht="24.15" customHeight="1">
      <c r="A152" s="41"/>
      <c r="B152" s="42"/>
      <c r="C152" s="217" t="s">
        <v>304</v>
      </c>
      <c r="D152" s="217" t="s">
        <v>153</v>
      </c>
      <c r="E152" s="218" t="s">
        <v>469</v>
      </c>
      <c r="F152" s="219" t="s">
        <v>470</v>
      </c>
      <c r="G152" s="220" t="s">
        <v>193</v>
      </c>
      <c r="H152" s="221">
        <v>189.75</v>
      </c>
      <c r="I152" s="222"/>
      <c r="J152" s="223">
        <f>ROUND(I152*H152,2)</f>
        <v>0</v>
      </c>
      <c r="K152" s="219" t="s">
        <v>157</v>
      </c>
      <c r="L152" s="47"/>
      <c r="M152" s="224" t="s">
        <v>19</v>
      </c>
      <c r="N152" s="225" t="s">
        <v>47</v>
      </c>
      <c r="O152" s="87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8" t="s">
        <v>158</v>
      </c>
      <c r="AT152" s="228" t="s">
        <v>153</v>
      </c>
      <c r="AU152" s="228" t="s">
        <v>85</v>
      </c>
      <c r="AY152" s="20" t="s">
        <v>151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0" t="s">
        <v>83</v>
      </c>
      <c r="BK152" s="229">
        <f>ROUND(I152*H152,2)</f>
        <v>0</v>
      </c>
      <c r="BL152" s="20" t="s">
        <v>158</v>
      </c>
      <c r="BM152" s="228" t="s">
        <v>1620</v>
      </c>
    </row>
    <row r="153" s="2" customFormat="1">
      <c r="A153" s="41"/>
      <c r="B153" s="42"/>
      <c r="C153" s="43"/>
      <c r="D153" s="230" t="s">
        <v>160</v>
      </c>
      <c r="E153" s="43"/>
      <c r="F153" s="231" t="s">
        <v>472</v>
      </c>
      <c r="G153" s="43"/>
      <c r="H153" s="43"/>
      <c r="I153" s="232"/>
      <c r="J153" s="43"/>
      <c r="K153" s="43"/>
      <c r="L153" s="47"/>
      <c r="M153" s="233"/>
      <c r="N153" s="23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160</v>
      </c>
      <c r="AU153" s="20" t="s">
        <v>85</v>
      </c>
    </row>
    <row r="154" s="13" customFormat="1">
      <c r="A154" s="13"/>
      <c r="B154" s="235"/>
      <c r="C154" s="236"/>
      <c r="D154" s="237" t="s">
        <v>162</v>
      </c>
      <c r="E154" s="238" t="s">
        <v>19</v>
      </c>
      <c r="F154" s="239" t="s">
        <v>1606</v>
      </c>
      <c r="G154" s="236"/>
      <c r="H154" s="240">
        <v>189.75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162</v>
      </c>
      <c r="AU154" s="246" t="s">
        <v>85</v>
      </c>
      <c r="AV154" s="13" t="s">
        <v>85</v>
      </c>
      <c r="AW154" s="13" t="s">
        <v>37</v>
      </c>
      <c r="AX154" s="13" t="s">
        <v>83</v>
      </c>
      <c r="AY154" s="246" t="s">
        <v>151</v>
      </c>
    </row>
    <row r="155" s="2" customFormat="1" ht="21.75" customHeight="1">
      <c r="A155" s="41"/>
      <c r="B155" s="42"/>
      <c r="C155" s="217" t="s">
        <v>322</v>
      </c>
      <c r="D155" s="217" t="s">
        <v>153</v>
      </c>
      <c r="E155" s="218" t="s">
        <v>474</v>
      </c>
      <c r="F155" s="219" t="s">
        <v>475</v>
      </c>
      <c r="G155" s="220" t="s">
        <v>193</v>
      </c>
      <c r="H155" s="221">
        <v>189.75</v>
      </c>
      <c r="I155" s="222"/>
      <c r="J155" s="223">
        <f>ROUND(I155*H155,2)</f>
        <v>0</v>
      </c>
      <c r="K155" s="219" t="s">
        <v>157</v>
      </c>
      <c r="L155" s="47"/>
      <c r="M155" s="224" t="s">
        <v>19</v>
      </c>
      <c r="N155" s="225" t="s">
        <v>47</v>
      </c>
      <c r="O155" s="87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158</v>
      </c>
      <c r="AT155" s="228" t="s">
        <v>153</v>
      </c>
      <c r="AU155" s="228" t="s">
        <v>85</v>
      </c>
      <c r="AY155" s="20" t="s">
        <v>151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0" t="s">
        <v>83</v>
      </c>
      <c r="BK155" s="229">
        <f>ROUND(I155*H155,2)</f>
        <v>0</v>
      </c>
      <c r="BL155" s="20" t="s">
        <v>158</v>
      </c>
      <c r="BM155" s="228" t="s">
        <v>1621</v>
      </c>
    </row>
    <row r="156" s="2" customFormat="1">
      <c r="A156" s="41"/>
      <c r="B156" s="42"/>
      <c r="C156" s="43"/>
      <c r="D156" s="230" t="s">
        <v>160</v>
      </c>
      <c r="E156" s="43"/>
      <c r="F156" s="231" t="s">
        <v>477</v>
      </c>
      <c r="G156" s="43"/>
      <c r="H156" s="43"/>
      <c r="I156" s="232"/>
      <c r="J156" s="43"/>
      <c r="K156" s="43"/>
      <c r="L156" s="47"/>
      <c r="M156" s="233"/>
      <c r="N156" s="23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160</v>
      </c>
      <c r="AU156" s="20" t="s">
        <v>85</v>
      </c>
    </row>
    <row r="157" s="13" customFormat="1">
      <c r="A157" s="13"/>
      <c r="B157" s="235"/>
      <c r="C157" s="236"/>
      <c r="D157" s="237" t="s">
        <v>162</v>
      </c>
      <c r="E157" s="238" t="s">
        <v>19</v>
      </c>
      <c r="F157" s="239" t="s">
        <v>1606</v>
      </c>
      <c r="G157" s="236"/>
      <c r="H157" s="240">
        <v>189.75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162</v>
      </c>
      <c r="AU157" s="246" t="s">
        <v>85</v>
      </c>
      <c r="AV157" s="13" t="s">
        <v>85</v>
      </c>
      <c r="AW157" s="13" t="s">
        <v>37</v>
      </c>
      <c r="AX157" s="13" t="s">
        <v>83</v>
      </c>
      <c r="AY157" s="246" t="s">
        <v>151</v>
      </c>
    </row>
    <row r="158" s="2" customFormat="1" ht="16.5" customHeight="1">
      <c r="A158" s="41"/>
      <c r="B158" s="42"/>
      <c r="C158" s="279" t="s">
        <v>7</v>
      </c>
      <c r="D158" s="279" t="s">
        <v>395</v>
      </c>
      <c r="E158" s="280" t="s">
        <v>479</v>
      </c>
      <c r="F158" s="281" t="s">
        <v>480</v>
      </c>
      <c r="G158" s="282" t="s">
        <v>481</v>
      </c>
      <c r="H158" s="283">
        <v>0.34999999999999998</v>
      </c>
      <c r="I158" s="284"/>
      <c r="J158" s="285">
        <f>ROUND(I158*H158,2)</f>
        <v>0</v>
      </c>
      <c r="K158" s="281" t="s">
        <v>157</v>
      </c>
      <c r="L158" s="286"/>
      <c r="M158" s="287" t="s">
        <v>19</v>
      </c>
      <c r="N158" s="288" t="s">
        <v>47</v>
      </c>
      <c r="O158" s="87"/>
      <c r="P158" s="226">
        <f>O158*H158</f>
        <v>0</v>
      </c>
      <c r="Q158" s="226">
        <v>0.001</v>
      </c>
      <c r="R158" s="226">
        <f>Q158*H158</f>
        <v>0.00035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208</v>
      </c>
      <c r="AT158" s="228" t="s">
        <v>395</v>
      </c>
      <c r="AU158" s="228" t="s">
        <v>85</v>
      </c>
      <c r="AY158" s="20" t="s">
        <v>151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0" t="s">
        <v>83</v>
      </c>
      <c r="BK158" s="229">
        <f>ROUND(I158*H158,2)</f>
        <v>0</v>
      </c>
      <c r="BL158" s="20" t="s">
        <v>158</v>
      </c>
      <c r="BM158" s="228" t="s">
        <v>1622</v>
      </c>
    </row>
    <row r="159" s="12" customFormat="1" ht="22.8" customHeight="1">
      <c r="A159" s="12"/>
      <c r="B159" s="201"/>
      <c r="C159" s="202"/>
      <c r="D159" s="203" t="s">
        <v>75</v>
      </c>
      <c r="E159" s="215" t="s">
        <v>247</v>
      </c>
      <c r="F159" s="215" t="s">
        <v>1112</v>
      </c>
      <c r="G159" s="202"/>
      <c r="H159" s="202"/>
      <c r="I159" s="205"/>
      <c r="J159" s="216">
        <f>BK159</f>
        <v>0</v>
      </c>
      <c r="K159" s="202"/>
      <c r="L159" s="207"/>
      <c r="M159" s="208"/>
      <c r="N159" s="209"/>
      <c r="O159" s="209"/>
      <c r="P159" s="210">
        <f>SUM(P160:P187)</f>
        <v>0</v>
      </c>
      <c r="Q159" s="209"/>
      <c r="R159" s="210">
        <f>SUM(R160:R187)</f>
        <v>0.00017549999999999998</v>
      </c>
      <c r="S159" s="209"/>
      <c r="T159" s="211">
        <f>SUM(T160:T187)</f>
        <v>75.35499999999999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83</v>
      </c>
      <c r="AT159" s="213" t="s">
        <v>75</v>
      </c>
      <c r="AU159" s="213" t="s">
        <v>83</v>
      </c>
      <c r="AY159" s="212" t="s">
        <v>151</v>
      </c>
      <c r="BK159" s="214">
        <f>SUM(BK160:BK187)</f>
        <v>0</v>
      </c>
    </row>
    <row r="160" s="2" customFormat="1" ht="44.25" customHeight="1">
      <c r="A160" s="41"/>
      <c r="B160" s="42"/>
      <c r="C160" s="217" t="s">
        <v>336</v>
      </c>
      <c r="D160" s="217" t="s">
        <v>153</v>
      </c>
      <c r="E160" s="218" t="s">
        <v>1125</v>
      </c>
      <c r="F160" s="219" t="s">
        <v>1126</v>
      </c>
      <c r="G160" s="220" t="s">
        <v>193</v>
      </c>
      <c r="H160" s="221">
        <v>108</v>
      </c>
      <c r="I160" s="222"/>
      <c r="J160" s="223">
        <f>ROUND(I160*H160,2)</f>
        <v>0</v>
      </c>
      <c r="K160" s="219" t="s">
        <v>157</v>
      </c>
      <c r="L160" s="47"/>
      <c r="M160" s="224" t="s">
        <v>19</v>
      </c>
      <c r="N160" s="225" t="s">
        <v>47</v>
      </c>
      <c r="O160" s="87"/>
      <c r="P160" s="226">
        <f>O160*H160</f>
        <v>0</v>
      </c>
      <c r="Q160" s="226">
        <v>0</v>
      </c>
      <c r="R160" s="226">
        <f>Q160*H160</f>
        <v>0</v>
      </c>
      <c r="S160" s="226">
        <v>0.255</v>
      </c>
      <c r="T160" s="227">
        <f>S160*H160</f>
        <v>27.539999999999999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158</v>
      </c>
      <c r="AT160" s="228" t="s">
        <v>153</v>
      </c>
      <c r="AU160" s="228" t="s">
        <v>85</v>
      </c>
      <c r="AY160" s="20" t="s">
        <v>151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0" t="s">
        <v>83</v>
      </c>
      <c r="BK160" s="229">
        <f>ROUND(I160*H160,2)</f>
        <v>0</v>
      </c>
      <c r="BL160" s="20" t="s">
        <v>158</v>
      </c>
      <c r="BM160" s="228" t="s">
        <v>1623</v>
      </c>
    </row>
    <row r="161" s="2" customFormat="1">
      <c r="A161" s="41"/>
      <c r="B161" s="42"/>
      <c r="C161" s="43"/>
      <c r="D161" s="230" t="s">
        <v>160</v>
      </c>
      <c r="E161" s="43"/>
      <c r="F161" s="231" t="s">
        <v>1128</v>
      </c>
      <c r="G161" s="43"/>
      <c r="H161" s="43"/>
      <c r="I161" s="232"/>
      <c r="J161" s="43"/>
      <c r="K161" s="43"/>
      <c r="L161" s="47"/>
      <c r="M161" s="233"/>
      <c r="N161" s="23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160</v>
      </c>
      <c r="AU161" s="20" t="s">
        <v>85</v>
      </c>
    </row>
    <row r="162" s="13" customFormat="1">
      <c r="A162" s="13"/>
      <c r="B162" s="235"/>
      <c r="C162" s="236"/>
      <c r="D162" s="237" t="s">
        <v>162</v>
      </c>
      <c r="E162" s="238" t="s">
        <v>19</v>
      </c>
      <c r="F162" s="239" t="s">
        <v>1624</v>
      </c>
      <c r="G162" s="236"/>
      <c r="H162" s="240">
        <v>117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162</v>
      </c>
      <c r="AU162" s="246" t="s">
        <v>85</v>
      </c>
      <c r="AV162" s="13" t="s">
        <v>85</v>
      </c>
      <c r="AW162" s="13" t="s">
        <v>37</v>
      </c>
      <c r="AX162" s="13" t="s">
        <v>76</v>
      </c>
      <c r="AY162" s="246" t="s">
        <v>151</v>
      </c>
    </row>
    <row r="163" s="13" customFormat="1">
      <c r="A163" s="13"/>
      <c r="B163" s="235"/>
      <c r="C163" s="236"/>
      <c r="D163" s="237" t="s">
        <v>162</v>
      </c>
      <c r="E163" s="238" t="s">
        <v>19</v>
      </c>
      <c r="F163" s="239" t="s">
        <v>1612</v>
      </c>
      <c r="G163" s="236"/>
      <c r="H163" s="240">
        <v>-9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162</v>
      </c>
      <c r="AU163" s="246" t="s">
        <v>85</v>
      </c>
      <c r="AV163" s="13" t="s">
        <v>85</v>
      </c>
      <c r="AW163" s="13" t="s">
        <v>37</v>
      </c>
      <c r="AX163" s="13" t="s">
        <v>76</v>
      </c>
      <c r="AY163" s="246" t="s">
        <v>151</v>
      </c>
    </row>
    <row r="164" s="14" customFormat="1">
      <c r="A164" s="14"/>
      <c r="B164" s="247"/>
      <c r="C164" s="248"/>
      <c r="D164" s="237" t="s">
        <v>162</v>
      </c>
      <c r="E164" s="249" t="s">
        <v>19</v>
      </c>
      <c r="F164" s="250" t="s">
        <v>176</v>
      </c>
      <c r="G164" s="248"/>
      <c r="H164" s="251">
        <v>108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162</v>
      </c>
      <c r="AU164" s="257" t="s">
        <v>85</v>
      </c>
      <c r="AV164" s="14" t="s">
        <v>158</v>
      </c>
      <c r="AW164" s="14" t="s">
        <v>37</v>
      </c>
      <c r="AX164" s="14" t="s">
        <v>83</v>
      </c>
      <c r="AY164" s="257" t="s">
        <v>151</v>
      </c>
    </row>
    <row r="165" s="2" customFormat="1" ht="37.8" customHeight="1">
      <c r="A165" s="41"/>
      <c r="B165" s="42"/>
      <c r="C165" s="217" t="s">
        <v>342</v>
      </c>
      <c r="D165" s="217" t="s">
        <v>153</v>
      </c>
      <c r="E165" s="218" t="s">
        <v>1625</v>
      </c>
      <c r="F165" s="219" t="s">
        <v>1626</v>
      </c>
      <c r="G165" s="220" t="s">
        <v>193</v>
      </c>
      <c r="H165" s="221">
        <v>108</v>
      </c>
      <c r="I165" s="222"/>
      <c r="J165" s="223">
        <f>ROUND(I165*H165,2)</f>
        <v>0</v>
      </c>
      <c r="K165" s="219" t="s">
        <v>157</v>
      </c>
      <c r="L165" s="47"/>
      <c r="M165" s="224" t="s">
        <v>19</v>
      </c>
      <c r="N165" s="225" t="s">
        <v>47</v>
      </c>
      <c r="O165" s="87"/>
      <c r="P165" s="226">
        <f>O165*H165</f>
        <v>0</v>
      </c>
      <c r="Q165" s="226">
        <v>0</v>
      </c>
      <c r="R165" s="226">
        <f>Q165*H165</f>
        <v>0</v>
      </c>
      <c r="S165" s="226">
        <v>0.17999999999999999</v>
      </c>
      <c r="T165" s="227">
        <f>S165*H165</f>
        <v>19.439999999999998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158</v>
      </c>
      <c r="AT165" s="228" t="s">
        <v>153</v>
      </c>
      <c r="AU165" s="228" t="s">
        <v>85</v>
      </c>
      <c r="AY165" s="20" t="s">
        <v>151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83</v>
      </c>
      <c r="BK165" s="229">
        <f>ROUND(I165*H165,2)</f>
        <v>0</v>
      </c>
      <c r="BL165" s="20" t="s">
        <v>158</v>
      </c>
      <c r="BM165" s="228" t="s">
        <v>1627</v>
      </c>
    </row>
    <row r="166" s="2" customFormat="1">
      <c r="A166" s="41"/>
      <c r="B166" s="42"/>
      <c r="C166" s="43"/>
      <c r="D166" s="230" t="s">
        <v>160</v>
      </c>
      <c r="E166" s="43"/>
      <c r="F166" s="231" t="s">
        <v>1628</v>
      </c>
      <c r="G166" s="43"/>
      <c r="H166" s="43"/>
      <c r="I166" s="232"/>
      <c r="J166" s="43"/>
      <c r="K166" s="43"/>
      <c r="L166" s="47"/>
      <c r="M166" s="233"/>
      <c r="N166" s="23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160</v>
      </c>
      <c r="AU166" s="20" t="s">
        <v>85</v>
      </c>
    </row>
    <row r="167" s="13" customFormat="1">
      <c r="A167" s="13"/>
      <c r="B167" s="235"/>
      <c r="C167" s="236"/>
      <c r="D167" s="237" t="s">
        <v>162</v>
      </c>
      <c r="E167" s="238" t="s">
        <v>19</v>
      </c>
      <c r="F167" s="239" t="s">
        <v>1624</v>
      </c>
      <c r="G167" s="236"/>
      <c r="H167" s="240">
        <v>117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162</v>
      </c>
      <c r="AU167" s="246" t="s">
        <v>85</v>
      </c>
      <c r="AV167" s="13" t="s">
        <v>85</v>
      </c>
      <c r="AW167" s="13" t="s">
        <v>37</v>
      </c>
      <c r="AX167" s="13" t="s">
        <v>76</v>
      </c>
      <c r="AY167" s="246" t="s">
        <v>151</v>
      </c>
    </row>
    <row r="168" s="13" customFormat="1">
      <c r="A168" s="13"/>
      <c r="B168" s="235"/>
      <c r="C168" s="236"/>
      <c r="D168" s="237" t="s">
        <v>162</v>
      </c>
      <c r="E168" s="238" t="s">
        <v>19</v>
      </c>
      <c r="F168" s="239" t="s">
        <v>1612</v>
      </c>
      <c r="G168" s="236"/>
      <c r="H168" s="240">
        <v>-9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162</v>
      </c>
      <c r="AU168" s="246" t="s">
        <v>85</v>
      </c>
      <c r="AV168" s="13" t="s">
        <v>85</v>
      </c>
      <c r="AW168" s="13" t="s">
        <v>37</v>
      </c>
      <c r="AX168" s="13" t="s">
        <v>76</v>
      </c>
      <c r="AY168" s="246" t="s">
        <v>151</v>
      </c>
    </row>
    <row r="169" s="14" customFormat="1">
      <c r="A169" s="14"/>
      <c r="B169" s="247"/>
      <c r="C169" s="248"/>
      <c r="D169" s="237" t="s">
        <v>162</v>
      </c>
      <c r="E169" s="249" t="s">
        <v>19</v>
      </c>
      <c r="F169" s="250" t="s">
        <v>176</v>
      </c>
      <c r="G169" s="248"/>
      <c r="H169" s="251">
        <v>108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162</v>
      </c>
      <c r="AU169" s="257" t="s">
        <v>85</v>
      </c>
      <c r="AV169" s="14" t="s">
        <v>158</v>
      </c>
      <c r="AW169" s="14" t="s">
        <v>37</v>
      </c>
      <c r="AX169" s="14" t="s">
        <v>83</v>
      </c>
      <c r="AY169" s="257" t="s">
        <v>151</v>
      </c>
    </row>
    <row r="170" s="2" customFormat="1" ht="37.8" customHeight="1">
      <c r="A170" s="41"/>
      <c r="B170" s="42"/>
      <c r="C170" s="217" t="s">
        <v>350</v>
      </c>
      <c r="D170" s="217" t="s">
        <v>153</v>
      </c>
      <c r="E170" s="218" t="s">
        <v>1137</v>
      </c>
      <c r="F170" s="219" t="s">
        <v>1138</v>
      </c>
      <c r="G170" s="220" t="s">
        <v>193</v>
      </c>
      <c r="H170" s="221">
        <v>5.8499999999999996</v>
      </c>
      <c r="I170" s="222"/>
      <c r="J170" s="223">
        <f>ROUND(I170*H170,2)</f>
        <v>0</v>
      </c>
      <c r="K170" s="219" t="s">
        <v>157</v>
      </c>
      <c r="L170" s="47"/>
      <c r="M170" s="224" t="s">
        <v>19</v>
      </c>
      <c r="N170" s="225" t="s">
        <v>47</v>
      </c>
      <c r="O170" s="87"/>
      <c r="P170" s="226">
        <f>O170*H170</f>
        <v>0</v>
      </c>
      <c r="Q170" s="226">
        <v>0</v>
      </c>
      <c r="R170" s="226">
        <f>Q170*H170</f>
        <v>0</v>
      </c>
      <c r="S170" s="226">
        <v>0.17000000000000001</v>
      </c>
      <c r="T170" s="227">
        <f>S170*H170</f>
        <v>0.99450000000000005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158</v>
      </c>
      <c r="AT170" s="228" t="s">
        <v>153</v>
      </c>
      <c r="AU170" s="228" t="s">
        <v>85</v>
      </c>
      <c r="AY170" s="20" t="s">
        <v>151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83</v>
      </c>
      <c r="BK170" s="229">
        <f>ROUND(I170*H170,2)</f>
        <v>0</v>
      </c>
      <c r="BL170" s="20" t="s">
        <v>158</v>
      </c>
      <c r="BM170" s="228" t="s">
        <v>1629</v>
      </c>
    </row>
    <row r="171" s="2" customFormat="1">
      <c r="A171" s="41"/>
      <c r="B171" s="42"/>
      <c r="C171" s="43"/>
      <c r="D171" s="230" t="s">
        <v>160</v>
      </c>
      <c r="E171" s="43"/>
      <c r="F171" s="231" t="s">
        <v>1140</v>
      </c>
      <c r="G171" s="43"/>
      <c r="H171" s="43"/>
      <c r="I171" s="232"/>
      <c r="J171" s="43"/>
      <c r="K171" s="43"/>
      <c r="L171" s="47"/>
      <c r="M171" s="233"/>
      <c r="N171" s="23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160</v>
      </c>
      <c r="AU171" s="20" t="s">
        <v>85</v>
      </c>
    </row>
    <row r="172" s="13" customFormat="1">
      <c r="A172" s="13"/>
      <c r="B172" s="235"/>
      <c r="C172" s="236"/>
      <c r="D172" s="237" t="s">
        <v>162</v>
      </c>
      <c r="E172" s="238" t="s">
        <v>19</v>
      </c>
      <c r="F172" s="239" t="s">
        <v>1630</v>
      </c>
      <c r="G172" s="236"/>
      <c r="H172" s="240">
        <v>7.3499999999999996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162</v>
      </c>
      <c r="AU172" s="246" t="s">
        <v>85</v>
      </c>
      <c r="AV172" s="13" t="s">
        <v>85</v>
      </c>
      <c r="AW172" s="13" t="s">
        <v>37</v>
      </c>
      <c r="AX172" s="13" t="s">
        <v>76</v>
      </c>
      <c r="AY172" s="246" t="s">
        <v>151</v>
      </c>
    </row>
    <row r="173" s="13" customFormat="1">
      <c r="A173" s="13"/>
      <c r="B173" s="235"/>
      <c r="C173" s="236"/>
      <c r="D173" s="237" t="s">
        <v>162</v>
      </c>
      <c r="E173" s="238" t="s">
        <v>19</v>
      </c>
      <c r="F173" s="239" t="s">
        <v>1614</v>
      </c>
      <c r="G173" s="236"/>
      <c r="H173" s="240">
        <v>-1.5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162</v>
      </c>
      <c r="AU173" s="246" t="s">
        <v>85</v>
      </c>
      <c r="AV173" s="13" t="s">
        <v>85</v>
      </c>
      <c r="AW173" s="13" t="s">
        <v>37</v>
      </c>
      <c r="AX173" s="13" t="s">
        <v>76</v>
      </c>
      <c r="AY173" s="246" t="s">
        <v>151</v>
      </c>
    </row>
    <row r="174" s="14" customFormat="1">
      <c r="A174" s="14"/>
      <c r="B174" s="247"/>
      <c r="C174" s="248"/>
      <c r="D174" s="237" t="s">
        <v>162</v>
      </c>
      <c r="E174" s="249" t="s">
        <v>19</v>
      </c>
      <c r="F174" s="250" t="s">
        <v>176</v>
      </c>
      <c r="G174" s="248"/>
      <c r="H174" s="251">
        <v>5.8499999999999996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162</v>
      </c>
      <c r="AU174" s="257" t="s">
        <v>85</v>
      </c>
      <c r="AV174" s="14" t="s">
        <v>158</v>
      </c>
      <c r="AW174" s="14" t="s">
        <v>37</v>
      </c>
      <c r="AX174" s="14" t="s">
        <v>83</v>
      </c>
      <c r="AY174" s="257" t="s">
        <v>151</v>
      </c>
    </row>
    <row r="175" s="2" customFormat="1" ht="24.15" customHeight="1">
      <c r="A175" s="41"/>
      <c r="B175" s="42"/>
      <c r="C175" s="217" t="s">
        <v>361</v>
      </c>
      <c r="D175" s="217" t="s">
        <v>153</v>
      </c>
      <c r="E175" s="218" t="s">
        <v>1162</v>
      </c>
      <c r="F175" s="219" t="s">
        <v>1163</v>
      </c>
      <c r="G175" s="220" t="s">
        <v>193</v>
      </c>
      <c r="H175" s="221">
        <v>5.8499999999999996</v>
      </c>
      <c r="I175" s="222"/>
      <c r="J175" s="223">
        <f>ROUND(I175*H175,2)</f>
        <v>0</v>
      </c>
      <c r="K175" s="219" t="s">
        <v>157</v>
      </c>
      <c r="L175" s="47"/>
      <c r="M175" s="224" t="s">
        <v>19</v>
      </c>
      <c r="N175" s="225" t="s">
        <v>47</v>
      </c>
      <c r="O175" s="87"/>
      <c r="P175" s="226">
        <f>O175*H175</f>
        <v>0</v>
      </c>
      <c r="Q175" s="226">
        <v>3.0000000000000001E-05</v>
      </c>
      <c r="R175" s="226">
        <f>Q175*H175</f>
        <v>0.00017549999999999998</v>
      </c>
      <c r="S175" s="226">
        <v>0.23000000000000001</v>
      </c>
      <c r="T175" s="227">
        <f>S175*H175</f>
        <v>1.3454999999999999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158</v>
      </c>
      <c r="AT175" s="228" t="s">
        <v>153</v>
      </c>
      <c r="AU175" s="228" t="s">
        <v>85</v>
      </c>
      <c r="AY175" s="20" t="s">
        <v>151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0" t="s">
        <v>83</v>
      </c>
      <c r="BK175" s="229">
        <f>ROUND(I175*H175,2)</f>
        <v>0</v>
      </c>
      <c r="BL175" s="20" t="s">
        <v>158</v>
      </c>
      <c r="BM175" s="228" t="s">
        <v>1631</v>
      </c>
    </row>
    <row r="176" s="2" customFormat="1">
      <c r="A176" s="41"/>
      <c r="B176" s="42"/>
      <c r="C176" s="43"/>
      <c r="D176" s="230" t="s">
        <v>160</v>
      </c>
      <c r="E176" s="43"/>
      <c r="F176" s="231" t="s">
        <v>1165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160</v>
      </c>
      <c r="AU176" s="20" t="s">
        <v>85</v>
      </c>
    </row>
    <row r="177" s="13" customFormat="1">
      <c r="A177" s="13"/>
      <c r="B177" s="235"/>
      <c r="C177" s="236"/>
      <c r="D177" s="237" t="s">
        <v>162</v>
      </c>
      <c r="E177" s="238" t="s">
        <v>19</v>
      </c>
      <c r="F177" s="239" t="s">
        <v>1630</v>
      </c>
      <c r="G177" s="236"/>
      <c r="H177" s="240">
        <v>7.3499999999999996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162</v>
      </c>
      <c r="AU177" s="246" t="s">
        <v>85</v>
      </c>
      <c r="AV177" s="13" t="s">
        <v>85</v>
      </c>
      <c r="AW177" s="13" t="s">
        <v>37</v>
      </c>
      <c r="AX177" s="13" t="s">
        <v>76</v>
      </c>
      <c r="AY177" s="246" t="s">
        <v>151</v>
      </c>
    </row>
    <row r="178" s="13" customFormat="1">
      <c r="A178" s="13"/>
      <c r="B178" s="235"/>
      <c r="C178" s="236"/>
      <c r="D178" s="237" t="s">
        <v>162</v>
      </c>
      <c r="E178" s="238" t="s">
        <v>19</v>
      </c>
      <c r="F178" s="239" t="s">
        <v>1614</v>
      </c>
      <c r="G178" s="236"/>
      <c r="H178" s="240">
        <v>-1.5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162</v>
      </c>
      <c r="AU178" s="246" t="s">
        <v>85</v>
      </c>
      <c r="AV178" s="13" t="s">
        <v>85</v>
      </c>
      <c r="AW178" s="13" t="s">
        <v>37</v>
      </c>
      <c r="AX178" s="13" t="s">
        <v>76</v>
      </c>
      <c r="AY178" s="246" t="s">
        <v>151</v>
      </c>
    </row>
    <row r="179" s="14" customFormat="1">
      <c r="A179" s="14"/>
      <c r="B179" s="247"/>
      <c r="C179" s="248"/>
      <c r="D179" s="237" t="s">
        <v>162</v>
      </c>
      <c r="E179" s="249" t="s">
        <v>19</v>
      </c>
      <c r="F179" s="250" t="s">
        <v>176</v>
      </c>
      <c r="G179" s="248"/>
      <c r="H179" s="251">
        <v>5.8499999999999996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162</v>
      </c>
      <c r="AU179" s="257" t="s">
        <v>85</v>
      </c>
      <c r="AV179" s="14" t="s">
        <v>158</v>
      </c>
      <c r="AW179" s="14" t="s">
        <v>37</v>
      </c>
      <c r="AX179" s="14" t="s">
        <v>83</v>
      </c>
      <c r="AY179" s="257" t="s">
        <v>151</v>
      </c>
    </row>
    <row r="180" s="2" customFormat="1" ht="24.15" customHeight="1">
      <c r="A180" s="41"/>
      <c r="B180" s="42"/>
      <c r="C180" s="217" t="s">
        <v>368</v>
      </c>
      <c r="D180" s="217" t="s">
        <v>153</v>
      </c>
      <c r="E180" s="218" t="s">
        <v>1176</v>
      </c>
      <c r="F180" s="219" t="s">
        <v>1177</v>
      </c>
      <c r="G180" s="220" t="s">
        <v>156</v>
      </c>
      <c r="H180" s="221">
        <v>127</v>
      </c>
      <c r="I180" s="222"/>
      <c r="J180" s="223">
        <f>ROUND(I180*H180,2)</f>
        <v>0</v>
      </c>
      <c r="K180" s="219" t="s">
        <v>157</v>
      </c>
      <c r="L180" s="47"/>
      <c r="M180" s="224" t="s">
        <v>19</v>
      </c>
      <c r="N180" s="225" t="s">
        <v>47</v>
      </c>
      <c r="O180" s="87"/>
      <c r="P180" s="226">
        <f>O180*H180</f>
        <v>0</v>
      </c>
      <c r="Q180" s="226">
        <v>0</v>
      </c>
      <c r="R180" s="226">
        <f>Q180*H180</f>
        <v>0</v>
      </c>
      <c r="S180" s="226">
        <v>0.20499999999999999</v>
      </c>
      <c r="T180" s="227">
        <f>S180*H180</f>
        <v>26.035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158</v>
      </c>
      <c r="AT180" s="228" t="s">
        <v>153</v>
      </c>
      <c r="AU180" s="228" t="s">
        <v>85</v>
      </c>
      <c r="AY180" s="20" t="s">
        <v>151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83</v>
      </c>
      <c r="BK180" s="229">
        <f>ROUND(I180*H180,2)</f>
        <v>0</v>
      </c>
      <c r="BL180" s="20" t="s">
        <v>158</v>
      </c>
      <c r="BM180" s="228" t="s">
        <v>1632</v>
      </c>
    </row>
    <row r="181" s="2" customFormat="1">
      <c r="A181" s="41"/>
      <c r="B181" s="42"/>
      <c r="C181" s="43"/>
      <c r="D181" s="230" t="s">
        <v>160</v>
      </c>
      <c r="E181" s="43"/>
      <c r="F181" s="231" t="s">
        <v>1179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160</v>
      </c>
      <c r="AU181" s="20" t="s">
        <v>85</v>
      </c>
    </row>
    <row r="182" s="13" customFormat="1">
      <c r="A182" s="13"/>
      <c r="B182" s="235"/>
      <c r="C182" s="236"/>
      <c r="D182" s="237" t="s">
        <v>162</v>
      </c>
      <c r="E182" s="238" t="s">
        <v>19</v>
      </c>
      <c r="F182" s="239" t="s">
        <v>1633</v>
      </c>
      <c r="G182" s="236"/>
      <c r="H182" s="240">
        <v>126.5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162</v>
      </c>
      <c r="AU182" s="246" t="s">
        <v>85</v>
      </c>
      <c r="AV182" s="13" t="s">
        <v>85</v>
      </c>
      <c r="AW182" s="13" t="s">
        <v>37</v>
      </c>
      <c r="AX182" s="13" t="s">
        <v>76</v>
      </c>
      <c r="AY182" s="246" t="s">
        <v>151</v>
      </c>
    </row>
    <row r="183" s="13" customFormat="1">
      <c r="A183" s="13"/>
      <c r="B183" s="235"/>
      <c r="C183" s="236"/>
      <c r="D183" s="237" t="s">
        <v>162</v>
      </c>
      <c r="E183" s="238" t="s">
        <v>19</v>
      </c>
      <c r="F183" s="239" t="s">
        <v>1634</v>
      </c>
      <c r="G183" s="236"/>
      <c r="H183" s="240">
        <v>-22.5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162</v>
      </c>
      <c r="AU183" s="246" t="s">
        <v>85</v>
      </c>
      <c r="AV183" s="13" t="s">
        <v>85</v>
      </c>
      <c r="AW183" s="13" t="s">
        <v>37</v>
      </c>
      <c r="AX183" s="13" t="s">
        <v>76</v>
      </c>
      <c r="AY183" s="246" t="s">
        <v>151</v>
      </c>
    </row>
    <row r="184" s="16" customFormat="1">
      <c r="A184" s="16"/>
      <c r="B184" s="268"/>
      <c r="C184" s="269"/>
      <c r="D184" s="237" t="s">
        <v>162</v>
      </c>
      <c r="E184" s="270" t="s">
        <v>19</v>
      </c>
      <c r="F184" s="271" t="s">
        <v>239</v>
      </c>
      <c r="G184" s="269"/>
      <c r="H184" s="272">
        <v>104</v>
      </c>
      <c r="I184" s="273"/>
      <c r="J184" s="269"/>
      <c r="K184" s="269"/>
      <c r="L184" s="274"/>
      <c r="M184" s="275"/>
      <c r="N184" s="276"/>
      <c r="O184" s="276"/>
      <c r="P184" s="276"/>
      <c r="Q184" s="276"/>
      <c r="R184" s="276"/>
      <c r="S184" s="276"/>
      <c r="T184" s="277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78" t="s">
        <v>162</v>
      </c>
      <c r="AU184" s="278" t="s">
        <v>85</v>
      </c>
      <c r="AV184" s="16" t="s">
        <v>94</v>
      </c>
      <c r="AW184" s="16" t="s">
        <v>37</v>
      </c>
      <c r="AX184" s="16" t="s">
        <v>76</v>
      </c>
      <c r="AY184" s="278" t="s">
        <v>151</v>
      </c>
    </row>
    <row r="185" s="13" customFormat="1">
      <c r="A185" s="13"/>
      <c r="B185" s="235"/>
      <c r="C185" s="236"/>
      <c r="D185" s="237" t="s">
        <v>162</v>
      </c>
      <c r="E185" s="238" t="s">
        <v>19</v>
      </c>
      <c r="F185" s="239" t="s">
        <v>1635</v>
      </c>
      <c r="G185" s="236"/>
      <c r="H185" s="240">
        <v>29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162</v>
      </c>
      <c r="AU185" s="246" t="s">
        <v>85</v>
      </c>
      <c r="AV185" s="13" t="s">
        <v>85</v>
      </c>
      <c r="AW185" s="13" t="s">
        <v>37</v>
      </c>
      <c r="AX185" s="13" t="s">
        <v>76</v>
      </c>
      <c r="AY185" s="246" t="s">
        <v>151</v>
      </c>
    </row>
    <row r="186" s="13" customFormat="1">
      <c r="A186" s="13"/>
      <c r="B186" s="235"/>
      <c r="C186" s="236"/>
      <c r="D186" s="237" t="s">
        <v>162</v>
      </c>
      <c r="E186" s="238" t="s">
        <v>19</v>
      </c>
      <c r="F186" s="239" t="s">
        <v>1636</v>
      </c>
      <c r="G186" s="236"/>
      <c r="H186" s="240">
        <v>-6</v>
      </c>
      <c r="I186" s="241"/>
      <c r="J186" s="236"/>
      <c r="K186" s="236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162</v>
      </c>
      <c r="AU186" s="246" t="s">
        <v>85</v>
      </c>
      <c r="AV186" s="13" t="s">
        <v>85</v>
      </c>
      <c r="AW186" s="13" t="s">
        <v>37</v>
      </c>
      <c r="AX186" s="13" t="s">
        <v>76</v>
      </c>
      <c r="AY186" s="246" t="s">
        <v>151</v>
      </c>
    </row>
    <row r="187" s="14" customFormat="1">
      <c r="A187" s="14"/>
      <c r="B187" s="247"/>
      <c r="C187" s="248"/>
      <c r="D187" s="237" t="s">
        <v>162</v>
      </c>
      <c r="E187" s="249" t="s">
        <v>19</v>
      </c>
      <c r="F187" s="250" t="s">
        <v>176</v>
      </c>
      <c r="G187" s="248"/>
      <c r="H187" s="251">
        <v>127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162</v>
      </c>
      <c r="AU187" s="257" t="s">
        <v>85</v>
      </c>
      <c r="AV187" s="14" t="s">
        <v>158</v>
      </c>
      <c r="AW187" s="14" t="s">
        <v>37</v>
      </c>
      <c r="AX187" s="14" t="s">
        <v>83</v>
      </c>
      <c r="AY187" s="257" t="s">
        <v>151</v>
      </c>
    </row>
    <row r="188" s="12" customFormat="1" ht="22.8" customHeight="1">
      <c r="A188" s="12"/>
      <c r="B188" s="201"/>
      <c r="C188" s="202"/>
      <c r="D188" s="203" t="s">
        <v>75</v>
      </c>
      <c r="E188" s="215" t="s">
        <v>182</v>
      </c>
      <c r="F188" s="215" t="s">
        <v>1197</v>
      </c>
      <c r="G188" s="202"/>
      <c r="H188" s="202"/>
      <c r="I188" s="205"/>
      <c r="J188" s="216">
        <f>BK188</f>
        <v>0</v>
      </c>
      <c r="K188" s="202"/>
      <c r="L188" s="207"/>
      <c r="M188" s="208"/>
      <c r="N188" s="209"/>
      <c r="O188" s="209"/>
      <c r="P188" s="210">
        <f>SUM(P189:P225)</f>
        <v>0</v>
      </c>
      <c r="Q188" s="209"/>
      <c r="R188" s="210">
        <f>SUM(R189:R225)</f>
        <v>24.311302999999999</v>
      </c>
      <c r="S188" s="209"/>
      <c r="T188" s="211">
        <f>SUM(T189:T225)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2" t="s">
        <v>83</v>
      </c>
      <c r="AT188" s="213" t="s">
        <v>75</v>
      </c>
      <c r="AU188" s="213" t="s">
        <v>83</v>
      </c>
      <c r="AY188" s="212" t="s">
        <v>151</v>
      </c>
      <c r="BK188" s="214">
        <f>SUM(BK189:BK225)</f>
        <v>0</v>
      </c>
    </row>
    <row r="189" s="2" customFormat="1" ht="24.15" customHeight="1">
      <c r="A189" s="41"/>
      <c r="B189" s="42"/>
      <c r="C189" s="217" t="s">
        <v>374</v>
      </c>
      <c r="D189" s="217" t="s">
        <v>153</v>
      </c>
      <c r="E189" s="218" t="s">
        <v>1198</v>
      </c>
      <c r="F189" s="219" t="s">
        <v>1199</v>
      </c>
      <c r="G189" s="220" t="s">
        <v>193</v>
      </c>
      <c r="H189" s="221">
        <v>5.8499999999999996</v>
      </c>
      <c r="I189" s="222"/>
      <c r="J189" s="223">
        <f>ROUND(I189*H189,2)</f>
        <v>0</v>
      </c>
      <c r="K189" s="219" t="s">
        <v>157</v>
      </c>
      <c r="L189" s="47"/>
      <c r="M189" s="224" t="s">
        <v>19</v>
      </c>
      <c r="N189" s="225" t="s">
        <v>47</v>
      </c>
      <c r="O189" s="87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158</v>
      </c>
      <c r="AT189" s="228" t="s">
        <v>153</v>
      </c>
      <c r="AU189" s="228" t="s">
        <v>85</v>
      </c>
      <c r="AY189" s="20" t="s">
        <v>151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0" t="s">
        <v>83</v>
      </c>
      <c r="BK189" s="229">
        <f>ROUND(I189*H189,2)</f>
        <v>0</v>
      </c>
      <c r="BL189" s="20" t="s">
        <v>158</v>
      </c>
      <c r="BM189" s="228" t="s">
        <v>1637</v>
      </c>
    </row>
    <row r="190" s="2" customFormat="1">
      <c r="A190" s="41"/>
      <c r="B190" s="42"/>
      <c r="C190" s="43"/>
      <c r="D190" s="230" t="s">
        <v>160</v>
      </c>
      <c r="E190" s="43"/>
      <c r="F190" s="231" t="s">
        <v>1201</v>
      </c>
      <c r="G190" s="43"/>
      <c r="H190" s="43"/>
      <c r="I190" s="232"/>
      <c r="J190" s="43"/>
      <c r="K190" s="43"/>
      <c r="L190" s="47"/>
      <c r="M190" s="233"/>
      <c r="N190" s="23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160</v>
      </c>
      <c r="AU190" s="20" t="s">
        <v>85</v>
      </c>
    </row>
    <row r="191" s="13" customFormat="1">
      <c r="A191" s="13"/>
      <c r="B191" s="235"/>
      <c r="C191" s="236"/>
      <c r="D191" s="237" t="s">
        <v>162</v>
      </c>
      <c r="E191" s="238" t="s">
        <v>19</v>
      </c>
      <c r="F191" s="239" t="s">
        <v>1613</v>
      </c>
      <c r="G191" s="236"/>
      <c r="H191" s="240">
        <v>7.3499999999999996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162</v>
      </c>
      <c r="AU191" s="246" t="s">
        <v>85</v>
      </c>
      <c r="AV191" s="13" t="s">
        <v>85</v>
      </c>
      <c r="AW191" s="13" t="s">
        <v>37</v>
      </c>
      <c r="AX191" s="13" t="s">
        <v>76</v>
      </c>
      <c r="AY191" s="246" t="s">
        <v>151</v>
      </c>
    </row>
    <row r="192" s="13" customFormat="1">
      <c r="A192" s="13"/>
      <c r="B192" s="235"/>
      <c r="C192" s="236"/>
      <c r="D192" s="237" t="s">
        <v>162</v>
      </c>
      <c r="E192" s="238" t="s">
        <v>19</v>
      </c>
      <c r="F192" s="239" t="s">
        <v>1614</v>
      </c>
      <c r="G192" s="236"/>
      <c r="H192" s="240">
        <v>-1.5</v>
      </c>
      <c r="I192" s="241"/>
      <c r="J192" s="236"/>
      <c r="K192" s="236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162</v>
      </c>
      <c r="AU192" s="246" t="s">
        <v>85</v>
      </c>
      <c r="AV192" s="13" t="s">
        <v>85</v>
      </c>
      <c r="AW192" s="13" t="s">
        <v>37</v>
      </c>
      <c r="AX192" s="13" t="s">
        <v>76</v>
      </c>
      <c r="AY192" s="246" t="s">
        <v>151</v>
      </c>
    </row>
    <row r="193" s="14" customFormat="1">
      <c r="A193" s="14"/>
      <c r="B193" s="247"/>
      <c r="C193" s="248"/>
      <c r="D193" s="237" t="s">
        <v>162</v>
      </c>
      <c r="E193" s="249" t="s">
        <v>19</v>
      </c>
      <c r="F193" s="250" t="s">
        <v>176</v>
      </c>
      <c r="G193" s="248"/>
      <c r="H193" s="251">
        <v>5.8499999999999996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162</v>
      </c>
      <c r="AU193" s="257" t="s">
        <v>85</v>
      </c>
      <c r="AV193" s="14" t="s">
        <v>158</v>
      </c>
      <c r="AW193" s="14" t="s">
        <v>37</v>
      </c>
      <c r="AX193" s="14" t="s">
        <v>83</v>
      </c>
      <c r="AY193" s="257" t="s">
        <v>151</v>
      </c>
    </row>
    <row r="194" s="2" customFormat="1" ht="21.75" customHeight="1">
      <c r="A194" s="41"/>
      <c r="B194" s="42"/>
      <c r="C194" s="217" t="s">
        <v>394</v>
      </c>
      <c r="D194" s="217" t="s">
        <v>153</v>
      </c>
      <c r="E194" s="218" t="s">
        <v>1638</v>
      </c>
      <c r="F194" s="219" t="s">
        <v>1639</v>
      </c>
      <c r="G194" s="220" t="s">
        <v>193</v>
      </c>
      <c r="H194" s="221">
        <v>108</v>
      </c>
      <c r="I194" s="222"/>
      <c r="J194" s="223">
        <f>ROUND(I194*H194,2)</f>
        <v>0</v>
      </c>
      <c r="K194" s="219" t="s">
        <v>157</v>
      </c>
      <c r="L194" s="47"/>
      <c r="M194" s="224" t="s">
        <v>19</v>
      </c>
      <c r="N194" s="225" t="s">
        <v>47</v>
      </c>
      <c r="O194" s="87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8" t="s">
        <v>158</v>
      </c>
      <c r="AT194" s="228" t="s">
        <v>153</v>
      </c>
      <c r="AU194" s="228" t="s">
        <v>85</v>
      </c>
      <c r="AY194" s="20" t="s">
        <v>151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20" t="s">
        <v>83</v>
      </c>
      <c r="BK194" s="229">
        <f>ROUND(I194*H194,2)</f>
        <v>0</v>
      </c>
      <c r="BL194" s="20" t="s">
        <v>158</v>
      </c>
      <c r="BM194" s="228" t="s">
        <v>1640</v>
      </c>
    </row>
    <row r="195" s="2" customFormat="1">
      <c r="A195" s="41"/>
      <c r="B195" s="42"/>
      <c r="C195" s="43"/>
      <c r="D195" s="230" t="s">
        <v>160</v>
      </c>
      <c r="E195" s="43"/>
      <c r="F195" s="231" t="s">
        <v>1641</v>
      </c>
      <c r="G195" s="43"/>
      <c r="H195" s="43"/>
      <c r="I195" s="232"/>
      <c r="J195" s="43"/>
      <c r="K195" s="43"/>
      <c r="L195" s="47"/>
      <c r="M195" s="233"/>
      <c r="N195" s="23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160</v>
      </c>
      <c r="AU195" s="20" t="s">
        <v>85</v>
      </c>
    </row>
    <row r="196" s="13" customFormat="1">
      <c r="A196" s="13"/>
      <c r="B196" s="235"/>
      <c r="C196" s="236"/>
      <c r="D196" s="237" t="s">
        <v>162</v>
      </c>
      <c r="E196" s="238" t="s">
        <v>19</v>
      </c>
      <c r="F196" s="239" t="s">
        <v>1611</v>
      </c>
      <c r="G196" s="236"/>
      <c r="H196" s="240">
        <v>117</v>
      </c>
      <c r="I196" s="241"/>
      <c r="J196" s="236"/>
      <c r="K196" s="236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162</v>
      </c>
      <c r="AU196" s="246" t="s">
        <v>85</v>
      </c>
      <c r="AV196" s="13" t="s">
        <v>85</v>
      </c>
      <c r="AW196" s="13" t="s">
        <v>37</v>
      </c>
      <c r="AX196" s="13" t="s">
        <v>76</v>
      </c>
      <c r="AY196" s="246" t="s">
        <v>151</v>
      </c>
    </row>
    <row r="197" s="13" customFormat="1">
      <c r="A197" s="13"/>
      <c r="B197" s="235"/>
      <c r="C197" s="236"/>
      <c r="D197" s="237" t="s">
        <v>162</v>
      </c>
      <c r="E197" s="238" t="s">
        <v>19</v>
      </c>
      <c r="F197" s="239" t="s">
        <v>1612</v>
      </c>
      <c r="G197" s="236"/>
      <c r="H197" s="240">
        <v>-9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162</v>
      </c>
      <c r="AU197" s="246" t="s">
        <v>85</v>
      </c>
      <c r="AV197" s="13" t="s">
        <v>85</v>
      </c>
      <c r="AW197" s="13" t="s">
        <v>37</v>
      </c>
      <c r="AX197" s="13" t="s">
        <v>76</v>
      </c>
      <c r="AY197" s="246" t="s">
        <v>151</v>
      </c>
    </row>
    <row r="198" s="14" customFormat="1">
      <c r="A198" s="14"/>
      <c r="B198" s="247"/>
      <c r="C198" s="248"/>
      <c r="D198" s="237" t="s">
        <v>162</v>
      </c>
      <c r="E198" s="249" t="s">
        <v>19</v>
      </c>
      <c r="F198" s="250" t="s">
        <v>176</v>
      </c>
      <c r="G198" s="248"/>
      <c r="H198" s="251">
        <v>108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162</v>
      </c>
      <c r="AU198" s="257" t="s">
        <v>85</v>
      </c>
      <c r="AV198" s="14" t="s">
        <v>158</v>
      </c>
      <c r="AW198" s="14" t="s">
        <v>37</v>
      </c>
      <c r="AX198" s="14" t="s">
        <v>83</v>
      </c>
      <c r="AY198" s="257" t="s">
        <v>151</v>
      </c>
    </row>
    <row r="199" s="2" customFormat="1" ht="24.15" customHeight="1">
      <c r="A199" s="41"/>
      <c r="B199" s="42"/>
      <c r="C199" s="217" t="s">
        <v>400</v>
      </c>
      <c r="D199" s="217" t="s">
        <v>153</v>
      </c>
      <c r="E199" s="218" t="s">
        <v>1511</v>
      </c>
      <c r="F199" s="219" t="s">
        <v>1512</v>
      </c>
      <c r="G199" s="220" t="s">
        <v>193</v>
      </c>
      <c r="H199" s="221">
        <v>5.8499999999999996</v>
      </c>
      <c r="I199" s="222"/>
      <c r="J199" s="223">
        <f>ROUND(I199*H199,2)</f>
        <v>0</v>
      </c>
      <c r="K199" s="219" t="s">
        <v>157</v>
      </c>
      <c r="L199" s="47"/>
      <c r="M199" s="224" t="s">
        <v>19</v>
      </c>
      <c r="N199" s="225" t="s">
        <v>47</v>
      </c>
      <c r="O199" s="87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158</v>
      </c>
      <c r="AT199" s="228" t="s">
        <v>153</v>
      </c>
      <c r="AU199" s="228" t="s">
        <v>85</v>
      </c>
      <c r="AY199" s="20" t="s">
        <v>151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0" t="s">
        <v>83</v>
      </c>
      <c r="BK199" s="229">
        <f>ROUND(I199*H199,2)</f>
        <v>0</v>
      </c>
      <c r="BL199" s="20" t="s">
        <v>158</v>
      </c>
      <c r="BM199" s="228" t="s">
        <v>1642</v>
      </c>
    </row>
    <row r="200" s="2" customFormat="1">
      <c r="A200" s="41"/>
      <c r="B200" s="42"/>
      <c r="C200" s="43"/>
      <c r="D200" s="230" t="s">
        <v>160</v>
      </c>
      <c r="E200" s="43"/>
      <c r="F200" s="231" t="s">
        <v>1514</v>
      </c>
      <c r="G200" s="43"/>
      <c r="H200" s="43"/>
      <c r="I200" s="232"/>
      <c r="J200" s="43"/>
      <c r="K200" s="43"/>
      <c r="L200" s="47"/>
      <c r="M200" s="233"/>
      <c r="N200" s="23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160</v>
      </c>
      <c r="AU200" s="20" t="s">
        <v>85</v>
      </c>
    </row>
    <row r="201" s="13" customFormat="1">
      <c r="A201" s="13"/>
      <c r="B201" s="235"/>
      <c r="C201" s="236"/>
      <c r="D201" s="237" t="s">
        <v>162</v>
      </c>
      <c r="E201" s="238" t="s">
        <v>19</v>
      </c>
      <c r="F201" s="239" t="s">
        <v>1643</v>
      </c>
      <c r="G201" s="236"/>
      <c r="H201" s="240">
        <v>5.8499999999999996</v>
      </c>
      <c r="I201" s="241"/>
      <c r="J201" s="236"/>
      <c r="K201" s="236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162</v>
      </c>
      <c r="AU201" s="246" t="s">
        <v>85</v>
      </c>
      <c r="AV201" s="13" t="s">
        <v>85</v>
      </c>
      <c r="AW201" s="13" t="s">
        <v>37</v>
      </c>
      <c r="AX201" s="13" t="s">
        <v>83</v>
      </c>
      <c r="AY201" s="246" t="s">
        <v>151</v>
      </c>
    </row>
    <row r="202" s="2" customFormat="1" ht="16.5" customHeight="1">
      <c r="A202" s="41"/>
      <c r="B202" s="42"/>
      <c r="C202" s="217" t="s">
        <v>425</v>
      </c>
      <c r="D202" s="217" t="s">
        <v>153</v>
      </c>
      <c r="E202" s="218" t="s">
        <v>1218</v>
      </c>
      <c r="F202" s="219" t="s">
        <v>1219</v>
      </c>
      <c r="G202" s="220" t="s">
        <v>193</v>
      </c>
      <c r="H202" s="221">
        <v>5.8499999999999996</v>
      </c>
      <c r="I202" s="222"/>
      <c r="J202" s="223">
        <f>ROUND(I202*H202,2)</f>
        <v>0</v>
      </c>
      <c r="K202" s="219" t="s">
        <v>157</v>
      </c>
      <c r="L202" s="47"/>
      <c r="M202" s="224" t="s">
        <v>19</v>
      </c>
      <c r="N202" s="225" t="s">
        <v>47</v>
      </c>
      <c r="O202" s="87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8" t="s">
        <v>158</v>
      </c>
      <c r="AT202" s="228" t="s">
        <v>153</v>
      </c>
      <c r="AU202" s="228" t="s">
        <v>85</v>
      </c>
      <c r="AY202" s="20" t="s">
        <v>151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20" t="s">
        <v>83</v>
      </c>
      <c r="BK202" s="229">
        <f>ROUND(I202*H202,2)</f>
        <v>0</v>
      </c>
      <c r="BL202" s="20" t="s">
        <v>158</v>
      </c>
      <c r="BM202" s="228" t="s">
        <v>1644</v>
      </c>
    </row>
    <row r="203" s="2" customFormat="1">
      <c r="A203" s="41"/>
      <c r="B203" s="42"/>
      <c r="C203" s="43"/>
      <c r="D203" s="230" t="s">
        <v>160</v>
      </c>
      <c r="E203" s="43"/>
      <c r="F203" s="231" t="s">
        <v>1221</v>
      </c>
      <c r="G203" s="43"/>
      <c r="H203" s="43"/>
      <c r="I203" s="232"/>
      <c r="J203" s="43"/>
      <c r="K203" s="43"/>
      <c r="L203" s="47"/>
      <c r="M203" s="233"/>
      <c r="N203" s="23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160</v>
      </c>
      <c r="AU203" s="20" t="s">
        <v>85</v>
      </c>
    </row>
    <row r="204" s="13" customFormat="1">
      <c r="A204" s="13"/>
      <c r="B204" s="235"/>
      <c r="C204" s="236"/>
      <c r="D204" s="237" t="s">
        <v>162</v>
      </c>
      <c r="E204" s="238" t="s">
        <v>19</v>
      </c>
      <c r="F204" s="239" t="s">
        <v>1643</v>
      </c>
      <c r="G204" s="236"/>
      <c r="H204" s="240">
        <v>5.8499999999999996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162</v>
      </c>
      <c r="AU204" s="246" t="s">
        <v>85</v>
      </c>
      <c r="AV204" s="13" t="s">
        <v>85</v>
      </c>
      <c r="AW204" s="13" t="s">
        <v>37</v>
      </c>
      <c r="AX204" s="13" t="s">
        <v>83</v>
      </c>
      <c r="AY204" s="246" t="s">
        <v>151</v>
      </c>
    </row>
    <row r="205" s="2" customFormat="1" ht="24.15" customHeight="1">
      <c r="A205" s="41"/>
      <c r="B205" s="42"/>
      <c r="C205" s="217" t="s">
        <v>430</v>
      </c>
      <c r="D205" s="217" t="s">
        <v>153</v>
      </c>
      <c r="E205" s="218" t="s">
        <v>1222</v>
      </c>
      <c r="F205" s="219" t="s">
        <v>1223</v>
      </c>
      <c r="G205" s="220" t="s">
        <v>193</v>
      </c>
      <c r="H205" s="221">
        <v>5.8499999999999996</v>
      </c>
      <c r="I205" s="222"/>
      <c r="J205" s="223">
        <f>ROUND(I205*H205,2)</f>
        <v>0</v>
      </c>
      <c r="K205" s="219" t="s">
        <v>157</v>
      </c>
      <c r="L205" s="47"/>
      <c r="M205" s="224" t="s">
        <v>19</v>
      </c>
      <c r="N205" s="225" t="s">
        <v>47</v>
      </c>
      <c r="O205" s="87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8" t="s">
        <v>158</v>
      </c>
      <c r="AT205" s="228" t="s">
        <v>153</v>
      </c>
      <c r="AU205" s="228" t="s">
        <v>85</v>
      </c>
      <c r="AY205" s="20" t="s">
        <v>151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0" t="s">
        <v>83</v>
      </c>
      <c r="BK205" s="229">
        <f>ROUND(I205*H205,2)</f>
        <v>0</v>
      </c>
      <c r="BL205" s="20" t="s">
        <v>158</v>
      </c>
      <c r="BM205" s="228" t="s">
        <v>1645</v>
      </c>
    </row>
    <row r="206" s="2" customFormat="1">
      <c r="A206" s="41"/>
      <c r="B206" s="42"/>
      <c r="C206" s="43"/>
      <c r="D206" s="230" t="s">
        <v>160</v>
      </c>
      <c r="E206" s="43"/>
      <c r="F206" s="231" t="s">
        <v>1225</v>
      </c>
      <c r="G206" s="43"/>
      <c r="H206" s="43"/>
      <c r="I206" s="232"/>
      <c r="J206" s="43"/>
      <c r="K206" s="43"/>
      <c r="L206" s="47"/>
      <c r="M206" s="233"/>
      <c r="N206" s="23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160</v>
      </c>
      <c r="AU206" s="20" t="s">
        <v>85</v>
      </c>
    </row>
    <row r="207" s="13" customFormat="1">
      <c r="A207" s="13"/>
      <c r="B207" s="235"/>
      <c r="C207" s="236"/>
      <c r="D207" s="237" t="s">
        <v>162</v>
      </c>
      <c r="E207" s="238" t="s">
        <v>19</v>
      </c>
      <c r="F207" s="239" t="s">
        <v>1613</v>
      </c>
      <c r="G207" s="236"/>
      <c r="H207" s="240">
        <v>7.3499999999999996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162</v>
      </c>
      <c r="AU207" s="246" t="s">
        <v>85</v>
      </c>
      <c r="AV207" s="13" t="s">
        <v>85</v>
      </c>
      <c r="AW207" s="13" t="s">
        <v>37</v>
      </c>
      <c r="AX207" s="13" t="s">
        <v>76</v>
      </c>
      <c r="AY207" s="246" t="s">
        <v>151</v>
      </c>
    </row>
    <row r="208" s="13" customFormat="1">
      <c r="A208" s="13"/>
      <c r="B208" s="235"/>
      <c r="C208" s="236"/>
      <c r="D208" s="237" t="s">
        <v>162</v>
      </c>
      <c r="E208" s="238" t="s">
        <v>19</v>
      </c>
      <c r="F208" s="239" t="s">
        <v>1614</v>
      </c>
      <c r="G208" s="236"/>
      <c r="H208" s="240">
        <v>-1.5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162</v>
      </c>
      <c r="AU208" s="246" t="s">
        <v>85</v>
      </c>
      <c r="AV208" s="13" t="s">
        <v>85</v>
      </c>
      <c r="AW208" s="13" t="s">
        <v>37</v>
      </c>
      <c r="AX208" s="13" t="s">
        <v>76</v>
      </c>
      <c r="AY208" s="246" t="s">
        <v>151</v>
      </c>
    </row>
    <row r="209" s="14" customFormat="1">
      <c r="A209" s="14"/>
      <c r="B209" s="247"/>
      <c r="C209" s="248"/>
      <c r="D209" s="237" t="s">
        <v>162</v>
      </c>
      <c r="E209" s="249" t="s">
        <v>19</v>
      </c>
      <c r="F209" s="250" t="s">
        <v>176</v>
      </c>
      <c r="G209" s="248"/>
      <c r="H209" s="251">
        <v>5.8499999999999996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162</v>
      </c>
      <c r="AU209" s="257" t="s">
        <v>85</v>
      </c>
      <c r="AV209" s="14" t="s">
        <v>158</v>
      </c>
      <c r="AW209" s="14" t="s">
        <v>37</v>
      </c>
      <c r="AX209" s="14" t="s">
        <v>83</v>
      </c>
      <c r="AY209" s="257" t="s">
        <v>151</v>
      </c>
    </row>
    <row r="210" s="2" customFormat="1" ht="44.25" customHeight="1">
      <c r="A210" s="41"/>
      <c r="B210" s="42"/>
      <c r="C210" s="217" t="s">
        <v>439</v>
      </c>
      <c r="D210" s="217" t="s">
        <v>153</v>
      </c>
      <c r="E210" s="218" t="s">
        <v>1262</v>
      </c>
      <c r="F210" s="219" t="s">
        <v>1263</v>
      </c>
      <c r="G210" s="220" t="s">
        <v>193</v>
      </c>
      <c r="H210" s="221">
        <v>108</v>
      </c>
      <c r="I210" s="222"/>
      <c r="J210" s="223">
        <f>ROUND(I210*H210,2)</f>
        <v>0</v>
      </c>
      <c r="K210" s="219" t="s">
        <v>157</v>
      </c>
      <c r="L210" s="47"/>
      <c r="M210" s="224" t="s">
        <v>19</v>
      </c>
      <c r="N210" s="225" t="s">
        <v>47</v>
      </c>
      <c r="O210" s="87"/>
      <c r="P210" s="226">
        <f>O210*H210</f>
        <v>0</v>
      </c>
      <c r="Q210" s="226">
        <v>0.089219999999999994</v>
      </c>
      <c r="R210" s="226">
        <f>Q210*H210</f>
        <v>9.6357599999999994</v>
      </c>
      <c r="S210" s="226">
        <v>0</v>
      </c>
      <c r="T210" s="22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8" t="s">
        <v>158</v>
      </c>
      <c r="AT210" s="228" t="s">
        <v>153</v>
      </c>
      <c r="AU210" s="228" t="s">
        <v>85</v>
      </c>
      <c r="AY210" s="20" t="s">
        <v>151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20" t="s">
        <v>83</v>
      </c>
      <c r="BK210" s="229">
        <f>ROUND(I210*H210,2)</f>
        <v>0</v>
      </c>
      <c r="BL210" s="20" t="s">
        <v>158</v>
      </c>
      <c r="BM210" s="228" t="s">
        <v>1646</v>
      </c>
    </row>
    <row r="211" s="2" customFormat="1">
      <c r="A211" s="41"/>
      <c r="B211" s="42"/>
      <c r="C211" s="43"/>
      <c r="D211" s="230" t="s">
        <v>160</v>
      </c>
      <c r="E211" s="43"/>
      <c r="F211" s="231" t="s">
        <v>1265</v>
      </c>
      <c r="G211" s="43"/>
      <c r="H211" s="43"/>
      <c r="I211" s="232"/>
      <c r="J211" s="43"/>
      <c r="K211" s="43"/>
      <c r="L211" s="47"/>
      <c r="M211" s="233"/>
      <c r="N211" s="23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160</v>
      </c>
      <c r="AU211" s="20" t="s">
        <v>85</v>
      </c>
    </row>
    <row r="212" s="13" customFormat="1">
      <c r="A212" s="13"/>
      <c r="B212" s="235"/>
      <c r="C212" s="236"/>
      <c r="D212" s="237" t="s">
        <v>162</v>
      </c>
      <c r="E212" s="238" t="s">
        <v>19</v>
      </c>
      <c r="F212" s="239" t="s">
        <v>1611</v>
      </c>
      <c r="G212" s="236"/>
      <c r="H212" s="240">
        <v>117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162</v>
      </c>
      <c r="AU212" s="246" t="s">
        <v>85</v>
      </c>
      <c r="AV212" s="13" t="s">
        <v>85</v>
      </c>
      <c r="AW212" s="13" t="s">
        <v>37</v>
      </c>
      <c r="AX212" s="13" t="s">
        <v>76</v>
      </c>
      <c r="AY212" s="246" t="s">
        <v>151</v>
      </c>
    </row>
    <row r="213" s="13" customFormat="1">
      <c r="A213" s="13"/>
      <c r="B213" s="235"/>
      <c r="C213" s="236"/>
      <c r="D213" s="237" t="s">
        <v>162</v>
      </c>
      <c r="E213" s="238" t="s">
        <v>19</v>
      </c>
      <c r="F213" s="239" t="s">
        <v>1612</v>
      </c>
      <c r="G213" s="236"/>
      <c r="H213" s="240">
        <v>-9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162</v>
      </c>
      <c r="AU213" s="246" t="s">
        <v>85</v>
      </c>
      <c r="AV213" s="13" t="s">
        <v>85</v>
      </c>
      <c r="AW213" s="13" t="s">
        <v>37</v>
      </c>
      <c r="AX213" s="13" t="s">
        <v>76</v>
      </c>
      <c r="AY213" s="246" t="s">
        <v>151</v>
      </c>
    </row>
    <row r="214" s="14" customFormat="1">
      <c r="A214" s="14"/>
      <c r="B214" s="247"/>
      <c r="C214" s="248"/>
      <c r="D214" s="237" t="s">
        <v>162</v>
      </c>
      <c r="E214" s="249" t="s">
        <v>19</v>
      </c>
      <c r="F214" s="250" t="s">
        <v>176</v>
      </c>
      <c r="G214" s="248"/>
      <c r="H214" s="251">
        <v>108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162</v>
      </c>
      <c r="AU214" s="257" t="s">
        <v>85</v>
      </c>
      <c r="AV214" s="14" t="s">
        <v>158</v>
      </c>
      <c r="AW214" s="14" t="s">
        <v>37</v>
      </c>
      <c r="AX214" s="14" t="s">
        <v>83</v>
      </c>
      <c r="AY214" s="257" t="s">
        <v>151</v>
      </c>
    </row>
    <row r="215" s="2" customFormat="1" ht="16.5" customHeight="1">
      <c r="A215" s="41"/>
      <c r="B215" s="42"/>
      <c r="C215" s="279" t="s">
        <v>445</v>
      </c>
      <c r="D215" s="279" t="s">
        <v>395</v>
      </c>
      <c r="E215" s="280" t="s">
        <v>1236</v>
      </c>
      <c r="F215" s="281" t="s">
        <v>1237</v>
      </c>
      <c r="G215" s="282" t="s">
        <v>193</v>
      </c>
      <c r="H215" s="283">
        <v>97.308999999999998</v>
      </c>
      <c r="I215" s="284"/>
      <c r="J215" s="285">
        <f>ROUND(I215*H215,2)</f>
        <v>0</v>
      </c>
      <c r="K215" s="281" t="s">
        <v>157</v>
      </c>
      <c r="L215" s="286"/>
      <c r="M215" s="287" t="s">
        <v>19</v>
      </c>
      <c r="N215" s="288" t="s">
        <v>47</v>
      </c>
      <c r="O215" s="87"/>
      <c r="P215" s="226">
        <f>O215*H215</f>
        <v>0</v>
      </c>
      <c r="Q215" s="226">
        <v>0.13200000000000001</v>
      </c>
      <c r="R215" s="226">
        <f>Q215*H215</f>
        <v>12.844787999999999</v>
      </c>
      <c r="S215" s="226">
        <v>0</v>
      </c>
      <c r="T215" s="22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8" t="s">
        <v>208</v>
      </c>
      <c r="AT215" s="228" t="s">
        <v>395</v>
      </c>
      <c r="AU215" s="228" t="s">
        <v>85</v>
      </c>
      <c r="AY215" s="20" t="s">
        <v>151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20" t="s">
        <v>83</v>
      </c>
      <c r="BK215" s="229">
        <f>ROUND(I215*H215,2)</f>
        <v>0</v>
      </c>
      <c r="BL215" s="20" t="s">
        <v>158</v>
      </c>
      <c r="BM215" s="228" t="s">
        <v>1647</v>
      </c>
    </row>
    <row r="216" s="13" customFormat="1">
      <c r="A216" s="13"/>
      <c r="B216" s="235"/>
      <c r="C216" s="236"/>
      <c r="D216" s="237" t="s">
        <v>162</v>
      </c>
      <c r="E216" s="238" t="s">
        <v>19</v>
      </c>
      <c r="F216" s="239" t="s">
        <v>1648</v>
      </c>
      <c r="G216" s="236"/>
      <c r="H216" s="240">
        <v>97.308999999999998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162</v>
      </c>
      <c r="AU216" s="246" t="s">
        <v>85</v>
      </c>
      <c r="AV216" s="13" t="s">
        <v>85</v>
      </c>
      <c r="AW216" s="13" t="s">
        <v>37</v>
      </c>
      <c r="AX216" s="13" t="s">
        <v>83</v>
      </c>
      <c r="AY216" s="246" t="s">
        <v>151</v>
      </c>
    </row>
    <row r="217" s="2" customFormat="1" ht="16.5" customHeight="1">
      <c r="A217" s="41"/>
      <c r="B217" s="42"/>
      <c r="C217" s="279" t="s">
        <v>451</v>
      </c>
      <c r="D217" s="279" t="s">
        <v>395</v>
      </c>
      <c r="E217" s="280" t="s">
        <v>1245</v>
      </c>
      <c r="F217" s="281" t="s">
        <v>1246</v>
      </c>
      <c r="G217" s="282" t="s">
        <v>193</v>
      </c>
      <c r="H217" s="283">
        <v>8.1370000000000005</v>
      </c>
      <c r="I217" s="284"/>
      <c r="J217" s="285">
        <f>ROUND(I217*H217,2)</f>
        <v>0</v>
      </c>
      <c r="K217" s="281" t="s">
        <v>157</v>
      </c>
      <c r="L217" s="286"/>
      <c r="M217" s="287" t="s">
        <v>19</v>
      </c>
      <c r="N217" s="288" t="s">
        <v>47</v>
      </c>
      <c r="O217" s="87"/>
      <c r="P217" s="226">
        <f>O217*H217</f>
        <v>0</v>
      </c>
      <c r="Q217" s="226">
        <v>0.13100000000000001</v>
      </c>
      <c r="R217" s="226">
        <f>Q217*H217</f>
        <v>1.0659470000000002</v>
      </c>
      <c r="S217" s="226">
        <v>0</v>
      </c>
      <c r="T217" s="22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8" t="s">
        <v>208</v>
      </c>
      <c r="AT217" s="228" t="s">
        <v>395</v>
      </c>
      <c r="AU217" s="228" t="s">
        <v>85</v>
      </c>
      <c r="AY217" s="20" t="s">
        <v>151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20" t="s">
        <v>83</v>
      </c>
      <c r="BK217" s="229">
        <f>ROUND(I217*H217,2)</f>
        <v>0</v>
      </c>
      <c r="BL217" s="20" t="s">
        <v>158</v>
      </c>
      <c r="BM217" s="228" t="s">
        <v>1649</v>
      </c>
    </row>
    <row r="218" s="13" customFormat="1">
      <c r="A218" s="13"/>
      <c r="B218" s="235"/>
      <c r="C218" s="236"/>
      <c r="D218" s="237" t="s">
        <v>162</v>
      </c>
      <c r="E218" s="238" t="s">
        <v>19</v>
      </c>
      <c r="F218" s="239" t="s">
        <v>1650</v>
      </c>
      <c r="G218" s="236"/>
      <c r="H218" s="240">
        <v>8.1370000000000005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162</v>
      </c>
      <c r="AU218" s="246" t="s">
        <v>85</v>
      </c>
      <c r="AV218" s="13" t="s">
        <v>85</v>
      </c>
      <c r="AW218" s="13" t="s">
        <v>37</v>
      </c>
      <c r="AX218" s="13" t="s">
        <v>83</v>
      </c>
      <c r="AY218" s="246" t="s">
        <v>151</v>
      </c>
    </row>
    <row r="219" s="2" customFormat="1" ht="16.5" customHeight="1">
      <c r="A219" s="41"/>
      <c r="B219" s="42"/>
      <c r="C219" s="279" t="s">
        <v>457</v>
      </c>
      <c r="D219" s="279" t="s">
        <v>395</v>
      </c>
      <c r="E219" s="280" t="s">
        <v>1251</v>
      </c>
      <c r="F219" s="281" t="s">
        <v>1525</v>
      </c>
      <c r="G219" s="282" t="s">
        <v>193</v>
      </c>
      <c r="H219" s="283">
        <v>5.7939999999999996</v>
      </c>
      <c r="I219" s="284"/>
      <c r="J219" s="285">
        <f>ROUND(I219*H219,2)</f>
        <v>0</v>
      </c>
      <c r="K219" s="281" t="s">
        <v>157</v>
      </c>
      <c r="L219" s="286"/>
      <c r="M219" s="287" t="s">
        <v>19</v>
      </c>
      <c r="N219" s="288" t="s">
        <v>47</v>
      </c>
      <c r="O219" s="87"/>
      <c r="P219" s="226">
        <f>O219*H219</f>
        <v>0</v>
      </c>
      <c r="Q219" s="226">
        <v>0.13200000000000001</v>
      </c>
      <c r="R219" s="226">
        <f>Q219*H219</f>
        <v>0.76480799999999993</v>
      </c>
      <c r="S219" s="226">
        <v>0</v>
      </c>
      <c r="T219" s="22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8" t="s">
        <v>208</v>
      </c>
      <c r="AT219" s="228" t="s">
        <v>395</v>
      </c>
      <c r="AU219" s="228" t="s">
        <v>85</v>
      </c>
      <c r="AY219" s="20" t="s">
        <v>151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20" t="s">
        <v>83</v>
      </c>
      <c r="BK219" s="229">
        <f>ROUND(I219*H219,2)</f>
        <v>0</v>
      </c>
      <c r="BL219" s="20" t="s">
        <v>158</v>
      </c>
      <c r="BM219" s="228" t="s">
        <v>1651</v>
      </c>
    </row>
    <row r="220" s="13" customFormat="1">
      <c r="A220" s="13"/>
      <c r="B220" s="235"/>
      <c r="C220" s="236"/>
      <c r="D220" s="237" t="s">
        <v>162</v>
      </c>
      <c r="E220" s="238" t="s">
        <v>19</v>
      </c>
      <c r="F220" s="239" t="s">
        <v>1652</v>
      </c>
      <c r="G220" s="236"/>
      <c r="H220" s="240">
        <v>5.7939999999999996</v>
      </c>
      <c r="I220" s="241"/>
      <c r="J220" s="236"/>
      <c r="K220" s="236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162</v>
      </c>
      <c r="AU220" s="246" t="s">
        <v>85</v>
      </c>
      <c r="AV220" s="13" t="s">
        <v>85</v>
      </c>
      <c r="AW220" s="13" t="s">
        <v>37</v>
      </c>
      <c r="AX220" s="13" t="s">
        <v>83</v>
      </c>
      <c r="AY220" s="246" t="s">
        <v>151</v>
      </c>
    </row>
    <row r="221" s="2" customFormat="1" ht="44.25" customHeight="1">
      <c r="A221" s="41"/>
      <c r="B221" s="42"/>
      <c r="C221" s="217" t="s">
        <v>463</v>
      </c>
      <c r="D221" s="217" t="s">
        <v>153</v>
      </c>
      <c r="E221" s="218" t="s">
        <v>1267</v>
      </c>
      <c r="F221" s="219" t="s">
        <v>1268</v>
      </c>
      <c r="G221" s="220" t="s">
        <v>193</v>
      </c>
      <c r="H221" s="221">
        <v>14.275</v>
      </c>
      <c r="I221" s="222"/>
      <c r="J221" s="223">
        <f>ROUND(I221*H221,2)</f>
        <v>0</v>
      </c>
      <c r="K221" s="219" t="s">
        <v>157</v>
      </c>
      <c r="L221" s="47"/>
      <c r="M221" s="224" t="s">
        <v>19</v>
      </c>
      <c r="N221" s="225" t="s">
        <v>47</v>
      </c>
      <c r="O221" s="87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8" t="s">
        <v>158</v>
      </c>
      <c r="AT221" s="228" t="s">
        <v>153</v>
      </c>
      <c r="AU221" s="228" t="s">
        <v>85</v>
      </c>
      <c r="AY221" s="20" t="s">
        <v>151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20" t="s">
        <v>83</v>
      </c>
      <c r="BK221" s="229">
        <f>ROUND(I221*H221,2)</f>
        <v>0</v>
      </c>
      <c r="BL221" s="20" t="s">
        <v>158</v>
      </c>
      <c r="BM221" s="228" t="s">
        <v>1653</v>
      </c>
    </row>
    <row r="222" s="2" customFormat="1">
      <c r="A222" s="41"/>
      <c r="B222" s="42"/>
      <c r="C222" s="43"/>
      <c r="D222" s="230" t="s">
        <v>160</v>
      </c>
      <c r="E222" s="43"/>
      <c r="F222" s="231" t="s">
        <v>1270</v>
      </c>
      <c r="G222" s="43"/>
      <c r="H222" s="43"/>
      <c r="I222" s="232"/>
      <c r="J222" s="43"/>
      <c r="K222" s="43"/>
      <c r="L222" s="47"/>
      <c r="M222" s="233"/>
      <c r="N222" s="23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160</v>
      </c>
      <c r="AU222" s="20" t="s">
        <v>85</v>
      </c>
    </row>
    <row r="223" s="13" customFormat="1">
      <c r="A223" s="13"/>
      <c r="B223" s="235"/>
      <c r="C223" s="236"/>
      <c r="D223" s="237" t="s">
        <v>162</v>
      </c>
      <c r="E223" s="238" t="s">
        <v>19</v>
      </c>
      <c r="F223" s="239" t="s">
        <v>1654</v>
      </c>
      <c r="G223" s="236"/>
      <c r="H223" s="240">
        <v>14.5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162</v>
      </c>
      <c r="AU223" s="246" t="s">
        <v>85</v>
      </c>
      <c r="AV223" s="13" t="s">
        <v>85</v>
      </c>
      <c r="AW223" s="13" t="s">
        <v>37</v>
      </c>
      <c r="AX223" s="13" t="s">
        <v>76</v>
      </c>
      <c r="AY223" s="246" t="s">
        <v>151</v>
      </c>
    </row>
    <row r="224" s="13" customFormat="1">
      <c r="A224" s="13"/>
      <c r="B224" s="235"/>
      <c r="C224" s="236"/>
      <c r="D224" s="237" t="s">
        <v>162</v>
      </c>
      <c r="E224" s="238" t="s">
        <v>19</v>
      </c>
      <c r="F224" s="239" t="s">
        <v>1655</v>
      </c>
      <c r="G224" s="236"/>
      <c r="H224" s="240">
        <v>-0.22500000000000001</v>
      </c>
      <c r="I224" s="241"/>
      <c r="J224" s="236"/>
      <c r="K224" s="236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162</v>
      </c>
      <c r="AU224" s="246" t="s">
        <v>85</v>
      </c>
      <c r="AV224" s="13" t="s">
        <v>85</v>
      </c>
      <c r="AW224" s="13" t="s">
        <v>37</v>
      </c>
      <c r="AX224" s="13" t="s">
        <v>76</v>
      </c>
      <c r="AY224" s="246" t="s">
        <v>151</v>
      </c>
    </row>
    <row r="225" s="14" customFormat="1">
      <c r="A225" s="14"/>
      <c r="B225" s="247"/>
      <c r="C225" s="248"/>
      <c r="D225" s="237" t="s">
        <v>162</v>
      </c>
      <c r="E225" s="249" t="s">
        <v>19</v>
      </c>
      <c r="F225" s="250" t="s">
        <v>176</v>
      </c>
      <c r="G225" s="248"/>
      <c r="H225" s="251">
        <v>14.275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162</v>
      </c>
      <c r="AU225" s="257" t="s">
        <v>85</v>
      </c>
      <c r="AV225" s="14" t="s">
        <v>158</v>
      </c>
      <c r="AW225" s="14" t="s">
        <v>37</v>
      </c>
      <c r="AX225" s="14" t="s">
        <v>83</v>
      </c>
      <c r="AY225" s="257" t="s">
        <v>151</v>
      </c>
    </row>
    <row r="226" s="12" customFormat="1" ht="22.8" customHeight="1">
      <c r="A226" s="12"/>
      <c r="B226" s="201"/>
      <c r="C226" s="202"/>
      <c r="D226" s="203" t="s">
        <v>75</v>
      </c>
      <c r="E226" s="215" t="s">
        <v>215</v>
      </c>
      <c r="F226" s="215" t="s">
        <v>1075</v>
      </c>
      <c r="G226" s="202"/>
      <c r="H226" s="202"/>
      <c r="I226" s="205"/>
      <c r="J226" s="216">
        <f>BK226</f>
        <v>0</v>
      </c>
      <c r="K226" s="202"/>
      <c r="L226" s="207"/>
      <c r="M226" s="208"/>
      <c r="N226" s="209"/>
      <c r="O226" s="209"/>
      <c r="P226" s="210">
        <f>SUM(P227:P269)</f>
        <v>0</v>
      </c>
      <c r="Q226" s="209"/>
      <c r="R226" s="210">
        <f>SUM(R227:R269)</f>
        <v>23.403971999999996</v>
      </c>
      <c r="S226" s="209"/>
      <c r="T226" s="211">
        <f>SUM(T227:T269)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2" t="s">
        <v>83</v>
      </c>
      <c r="AT226" s="213" t="s">
        <v>75</v>
      </c>
      <c r="AU226" s="213" t="s">
        <v>83</v>
      </c>
      <c r="AY226" s="212" t="s">
        <v>151</v>
      </c>
      <c r="BK226" s="214">
        <f>SUM(BK227:BK269)</f>
        <v>0</v>
      </c>
    </row>
    <row r="227" s="2" customFormat="1" ht="37.8" customHeight="1">
      <c r="A227" s="41"/>
      <c r="B227" s="42"/>
      <c r="C227" s="217" t="s">
        <v>468</v>
      </c>
      <c r="D227" s="217" t="s">
        <v>153</v>
      </c>
      <c r="E227" s="218" t="s">
        <v>1300</v>
      </c>
      <c r="F227" s="219" t="s">
        <v>1301</v>
      </c>
      <c r="G227" s="220" t="s">
        <v>156</v>
      </c>
      <c r="H227" s="221">
        <v>11.5</v>
      </c>
      <c r="I227" s="222"/>
      <c r="J227" s="223">
        <f>ROUND(I227*H227,2)</f>
        <v>0</v>
      </c>
      <c r="K227" s="219" t="s">
        <v>157</v>
      </c>
      <c r="L227" s="47"/>
      <c r="M227" s="224" t="s">
        <v>19</v>
      </c>
      <c r="N227" s="225" t="s">
        <v>47</v>
      </c>
      <c r="O227" s="87"/>
      <c r="P227" s="226">
        <f>O227*H227</f>
        <v>0</v>
      </c>
      <c r="Q227" s="226">
        <v>0.080879999999999994</v>
      </c>
      <c r="R227" s="226">
        <f>Q227*H227</f>
        <v>0.93011999999999995</v>
      </c>
      <c r="S227" s="226">
        <v>0</v>
      </c>
      <c r="T227" s="22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8" t="s">
        <v>158</v>
      </c>
      <c r="AT227" s="228" t="s">
        <v>153</v>
      </c>
      <c r="AU227" s="228" t="s">
        <v>85</v>
      </c>
      <c r="AY227" s="20" t="s">
        <v>151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20" t="s">
        <v>83</v>
      </c>
      <c r="BK227" s="229">
        <f>ROUND(I227*H227,2)</f>
        <v>0</v>
      </c>
      <c r="BL227" s="20" t="s">
        <v>158</v>
      </c>
      <c r="BM227" s="228" t="s">
        <v>1656</v>
      </c>
    </row>
    <row r="228" s="2" customFormat="1">
      <c r="A228" s="41"/>
      <c r="B228" s="42"/>
      <c r="C228" s="43"/>
      <c r="D228" s="230" t="s">
        <v>160</v>
      </c>
      <c r="E228" s="43"/>
      <c r="F228" s="231" t="s">
        <v>1303</v>
      </c>
      <c r="G228" s="43"/>
      <c r="H228" s="43"/>
      <c r="I228" s="232"/>
      <c r="J228" s="43"/>
      <c r="K228" s="43"/>
      <c r="L228" s="47"/>
      <c r="M228" s="233"/>
      <c r="N228" s="23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160</v>
      </c>
      <c r="AU228" s="20" t="s">
        <v>85</v>
      </c>
    </row>
    <row r="229" s="13" customFormat="1">
      <c r="A229" s="13"/>
      <c r="B229" s="235"/>
      <c r="C229" s="236"/>
      <c r="D229" s="237" t="s">
        <v>162</v>
      </c>
      <c r="E229" s="238" t="s">
        <v>19</v>
      </c>
      <c r="F229" s="239" t="s">
        <v>1657</v>
      </c>
      <c r="G229" s="236"/>
      <c r="H229" s="240">
        <v>14.5</v>
      </c>
      <c r="I229" s="241"/>
      <c r="J229" s="236"/>
      <c r="K229" s="236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162</v>
      </c>
      <c r="AU229" s="246" t="s">
        <v>85</v>
      </c>
      <c r="AV229" s="13" t="s">
        <v>85</v>
      </c>
      <c r="AW229" s="13" t="s">
        <v>37</v>
      </c>
      <c r="AX229" s="13" t="s">
        <v>76</v>
      </c>
      <c r="AY229" s="246" t="s">
        <v>151</v>
      </c>
    </row>
    <row r="230" s="13" customFormat="1">
      <c r="A230" s="13"/>
      <c r="B230" s="235"/>
      <c r="C230" s="236"/>
      <c r="D230" s="237" t="s">
        <v>162</v>
      </c>
      <c r="E230" s="238" t="s">
        <v>19</v>
      </c>
      <c r="F230" s="239" t="s">
        <v>1658</v>
      </c>
      <c r="G230" s="236"/>
      <c r="H230" s="240">
        <v>-3</v>
      </c>
      <c r="I230" s="241"/>
      <c r="J230" s="236"/>
      <c r="K230" s="236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162</v>
      </c>
      <c r="AU230" s="246" t="s">
        <v>85</v>
      </c>
      <c r="AV230" s="13" t="s">
        <v>85</v>
      </c>
      <c r="AW230" s="13" t="s">
        <v>37</v>
      </c>
      <c r="AX230" s="13" t="s">
        <v>76</v>
      </c>
      <c r="AY230" s="246" t="s">
        <v>151</v>
      </c>
    </row>
    <row r="231" s="14" customFormat="1">
      <c r="A231" s="14"/>
      <c r="B231" s="247"/>
      <c r="C231" s="248"/>
      <c r="D231" s="237" t="s">
        <v>162</v>
      </c>
      <c r="E231" s="249" t="s">
        <v>19</v>
      </c>
      <c r="F231" s="250" t="s">
        <v>176</v>
      </c>
      <c r="G231" s="248"/>
      <c r="H231" s="251">
        <v>11.5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162</v>
      </c>
      <c r="AU231" s="257" t="s">
        <v>85</v>
      </c>
      <c r="AV231" s="14" t="s">
        <v>158</v>
      </c>
      <c r="AW231" s="14" t="s">
        <v>37</v>
      </c>
      <c r="AX231" s="14" t="s">
        <v>83</v>
      </c>
      <c r="AY231" s="257" t="s">
        <v>151</v>
      </c>
    </row>
    <row r="232" s="2" customFormat="1" ht="16.5" customHeight="1">
      <c r="A232" s="41"/>
      <c r="B232" s="42"/>
      <c r="C232" s="279" t="s">
        <v>473</v>
      </c>
      <c r="D232" s="279" t="s">
        <v>395</v>
      </c>
      <c r="E232" s="280" t="s">
        <v>1310</v>
      </c>
      <c r="F232" s="281" t="s">
        <v>1311</v>
      </c>
      <c r="G232" s="282" t="s">
        <v>156</v>
      </c>
      <c r="H232" s="283">
        <v>11.5</v>
      </c>
      <c r="I232" s="284"/>
      <c r="J232" s="285">
        <f>ROUND(I232*H232,2)</f>
        <v>0</v>
      </c>
      <c r="K232" s="281" t="s">
        <v>19</v>
      </c>
      <c r="L232" s="286"/>
      <c r="M232" s="287" t="s">
        <v>19</v>
      </c>
      <c r="N232" s="288" t="s">
        <v>47</v>
      </c>
      <c r="O232" s="87"/>
      <c r="P232" s="226">
        <f>O232*H232</f>
        <v>0</v>
      </c>
      <c r="Q232" s="226">
        <v>0.045999999999999999</v>
      </c>
      <c r="R232" s="226">
        <f>Q232*H232</f>
        <v>0.52900000000000003</v>
      </c>
      <c r="S232" s="226">
        <v>0</v>
      </c>
      <c r="T232" s="22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8" t="s">
        <v>208</v>
      </c>
      <c r="AT232" s="228" t="s">
        <v>395</v>
      </c>
      <c r="AU232" s="228" t="s">
        <v>85</v>
      </c>
      <c r="AY232" s="20" t="s">
        <v>151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20" t="s">
        <v>83</v>
      </c>
      <c r="BK232" s="229">
        <f>ROUND(I232*H232,2)</f>
        <v>0</v>
      </c>
      <c r="BL232" s="20" t="s">
        <v>158</v>
      </c>
      <c r="BM232" s="228" t="s">
        <v>1659</v>
      </c>
    </row>
    <row r="233" s="2" customFormat="1" ht="24.15" customHeight="1">
      <c r="A233" s="41"/>
      <c r="B233" s="42"/>
      <c r="C233" s="217" t="s">
        <v>478</v>
      </c>
      <c r="D233" s="217" t="s">
        <v>153</v>
      </c>
      <c r="E233" s="218" t="s">
        <v>1315</v>
      </c>
      <c r="F233" s="219" t="s">
        <v>1316</v>
      </c>
      <c r="G233" s="220" t="s">
        <v>156</v>
      </c>
      <c r="H233" s="221">
        <v>11.5</v>
      </c>
      <c r="I233" s="222"/>
      <c r="J233" s="223">
        <f>ROUND(I233*H233,2)</f>
        <v>0</v>
      </c>
      <c r="K233" s="219" t="s">
        <v>157</v>
      </c>
      <c r="L233" s="47"/>
      <c r="M233" s="224" t="s">
        <v>19</v>
      </c>
      <c r="N233" s="225" t="s">
        <v>47</v>
      </c>
      <c r="O233" s="87"/>
      <c r="P233" s="226">
        <f>O233*H233</f>
        <v>0</v>
      </c>
      <c r="Q233" s="226">
        <v>0.16850000000000001</v>
      </c>
      <c r="R233" s="226">
        <f>Q233*H233</f>
        <v>1.9377500000000001</v>
      </c>
      <c r="S233" s="226">
        <v>0</v>
      </c>
      <c r="T233" s="22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8" t="s">
        <v>158</v>
      </c>
      <c r="AT233" s="228" t="s">
        <v>153</v>
      </c>
      <c r="AU233" s="228" t="s">
        <v>85</v>
      </c>
      <c r="AY233" s="20" t="s">
        <v>151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20" t="s">
        <v>83</v>
      </c>
      <c r="BK233" s="229">
        <f>ROUND(I233*H233,2)</f>
        <v>0</v>
      </c>
      <c r="BL233" s="20" t="s">
        <v>158</v>
      </c>
      <c r="BM233" s="228" t="s">
        <v>1660</v>
      </c>
    </row>
    <row r="234" s="2" customFormat="1">
      <c r="A234" s="41"/>
      <c r="B234" s="42"/>
      <c r="C234" s="43"/>
      <c r="D234" s="230" t="s">
        <v>160</v>
      </c>
      <c r="E234" s="43"/>
      <c r="F234" s="231" t="s">
        <v>1318</v>
      </c>
      <c r="G234" s="43"/>
      <c r="H234" s="43"/>
      <c r="I234" s="232"/>
      <c r="J234" s="43"/>
      <c r="K234" s="43"/>
      <c r="L234" s="47"/>
      <c r="M234" s="233"/>
      <c r="N234" s="23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160</v>
      </c>
      <c r="AU234" s="20" t="s">
        <v>85</v>
      </c>
    </row>
    <row r="235" s="13" customFormat="1">
      <c r="A235" s="13"/>
      <c r="B235" s="235"/>
      <c r="C235" s="236"/>
      <c r="D235" s="237" t="s">
        <v>162</v>
      </c>
      <c r="E235" s="238" t="s">
        <v>19</v>
      </c>
      <c r="F235" s="239" t="s">
        <v>1657</v>
      </c>
      <c r="G235" s="236"/>
      <c r="H235" s="240">
        <v>14.5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162</v>
      </c>
      <c r="AU235" s="246" t="s">
        <v>85</v>
      </c>
      <c r="AV235" s="13" t="s">
        <v>85</v>
      </c>
      <c r="AW235" s="13" t="s">
        <v>37</v>
      </c>
      <c r="AX235" s="13" t="s">
        <v>76</v>
      </c>
      <c r="AY235" s="246" t="s">
        <v>151</v>
      </c>
    </row>
    <row r="236" s="13" customFormat="1">
      <c r="A236" s="13"/>
      <c r="B236" s="235"/>
      <c r="C236" s="236"/>
      <c r="D236" s="237" t="s">
        <v>162</v>
      </c>
      <c r="E236" s="238" t="s">
        <v>19</v>
      </c>
      <c r="F236" s="239" t="s">
        <v>1658</v>
      </c>
      <c r="G236" s="236"/>
      <c r="H236" s="240">
        <v>-3</v>
      </c>
      <c r="I236" s="241"/>
      <c r="J236" s="236"/>
      <c r="K236" s="236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162</v>
      </c>
      <c r="AU236" s="246" t="s">
        <v>85</v>
      </c>
      <c r="AV236" s="13" t="s">
        <v>85</v>
      </c>
      <c r="AW236" s="13" t="s">
        <v>37</v>
      </c>
      <c r="AX236" s="13" t="s">
        <v>76</v>
      </c>
      <c r="AY236" s="246" t="s">
        <v>151</v>
      </c>
    </row>
    <row r="237" s="14" customFormat="1">
      <c r="A237" s="14"/>
      <c r="B237" s="247"/>
      <c r="C237" s="248"/>
      <c r="D237" s="237" t="s">
        <v>162</v>
      </c>
      <c r="E237" s="249" t="s">
        <v>19</v>
      </c>
      <c r="F237" s="250" t="s">
        <v>176</v>
      </c>
      <c r="G237" s="248"/>
      <c r="H237" s="251">
        <v>11.5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162</v>
      </c>
      <c r="AU237" s="257" t="s">
        <v>85</v>
      </c>
      <c r="AV237" s="14" t="s">
        <v>158</v>
      </c>
      <c r="AW237" s="14" t="s">
        <v>37</v>
      </c>
      <c r="AX237" s="14" t="s">
        <v>83</v>
      </c>
      <c r="AY237" s="257" t="s">
        <v>151</v>
      </c>
    </row>
    <row r="238" s="2" customFormat="1" ht="16.5" customHeight="1">
      <c r="A238" s="41"/>
      <c r="B238" s="42"/>
      <c r="C238" s="279" t="s">
        <v>484</v>
      </c>
      <c r="D238" s="279" t="s">
        <v>395</v>
      </c>
      <c r="E238" s="280" t="s">
        <v>1333</v>
      </c>
      <c r="F238" s="281" t="s">
        <v>1334</v>
      </c>
      <c r="G238" s="282" t="s">
        <v>156</v>
      </c>
      <c r="H238" s="283">
        <v>8</v>
      </c>
      <c r="I238" s="284"/>
      <c r="J238" s="285">
        <f>ROUND(I238*H238,2)</f>
        <v>0</v>
      </c>
      <c r="K238" s="281" t="s">
        <v>157</v>
      </c>
      <c r="L238" s="286"/>
      <c r="M238" s="287" t="s">
        <v>19</v>
      </c>
      <c r="N238" s="288" t="s">
        <v>47</v>
      </c>
      <c r="O238" s="87"/>
      <c r="P238" s="226">
        <f>O238*H238</f>
        <v>0</v>
      </c>
      <c r="Q238" s="226">
        <v>0.048399999999999999</v>
      </c>
      <c r="R238" s="226">
        <f>Q238*H238</f>
        <v>0.38719999999999999</v>
      </c>
      <c r="S238" s="226">
        <v>0</v>
      </c>
      <c r="T238" s="22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8" t="s">
        <v>208</v>
      </c>
      <c r="AT238" s="228" t="s">
        <v>395</v>
      </c>
      <c r="AU238" s="228" t="s">
        <v>85</v>
      </c>
      <c r="AY238" s="20" t="s">
        <v>151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20" t="s">
        <v>83</v>
      </c>
      <c r="BK238" s="229">
        <f>ROUND(I238*H238,2)</f>
        <v>0</v>
      </c>
      <c r="BL238" s="20" t="s">
        <v>158</v>
      </c>
      <c r="BM238" s="228" t="s">
        <v>1661</v>
      </c>
    </row>
    <row r="239" s="13" customFormat="1">
      <c r="A239" s="13"/>
      <c r="B239" s="235"/>
      <c r="C239" s="236"/>
      <c r="D239" s="237" t="s">
        <v>162</v>
      </c>
      <c r="E239" s="238" t="s">
        <v>19</v>
      </c>
      <c r="F239" s="239" t="s">
        <v>1662</v>
      </c>
      <c r="G239" s="236"/>
      <c r="H239" s="240">
        <v>9.5</v>
      </c>
      <c r="I239" s="241"/>
      <c r="J239" s="236"/>
      <c r="K239" s="236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162</v>
      </c>
      <c r="AU239" s="246" t="s">
        <v>85</v>
      </c>
      <c r="AV239" s="13" t="s">
        <v>85</v>
      </c>
      <c r="AW239" s="13" t="s">
        <v>37</v>
      </c>
      <c r="AX239" s="13" t="s">
        <v>76</v>
      </c>
      <c r="AY239" s="246" t="s">
        <v>151</v>
      </c>
    </row>
    <row r="240" s="13" customFormat="1">
      <c r="A240" s="13"/>
      <c r="B240" s="235"/>
      <c r="C240" s="236"/>
      <c r="D240" s="237" t="s">
        <v>162</v>
      </c>
      <c r="E240" s="238" t="s">
        <v>19</v>
      </c>
      <c r="F240" s="239" t="s">
        <v>1663</v>
      </c>
      <c r="G240" s="236"/>
      <c r="H240" s="240">
        <v>-1.5</v>
      </c>
      <c r="I240" s="241"/>
      <c r="J240" s="236"/>
      <c r="K240" s="236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162</v>
      </c>
      <c r="AU240" s="246" t="s">
        <v>85</v>
      </c>
      <c r="AV240" s="13" t="s">
        <v>85</v>
      </c>
      <c r="AW240" s="13" t="s">
        <v>37</v>
      </c>
      <c r="AX240" s="13" t="s">
        <v>76</v>
      </c>
      <c r="AY240" s="246" t="s">
        <v>151</v>
      </c>
    </row>
    <row r="241" s="14" customFormat="1">
      <c r="A241" s="14"/>
      <c r="B241" s="247"/>
      <c r="C241" s="248"/>
      <c r="D241" s="237" t="s">
        <v>162</v>
      </c>
      <c r="E241" s="249" t="s">
        <v>19</v>
      </c>
      <c r="F241" s="250" t="s">
        <v>176</v>
      </c>
      <c r="G241" s="248"/>
      <c r="H241" s="251">
        <v>8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7" t="s">
        <v>162</v>
      </c>
      <c r="AU241" s="257" t="s">
        <v>85</v>
      </c>
      <c r="AV241" s="14" t="s">
        <v>158</v>
      </c>
      <c r="AW241" s="14" t="s">
        <v>37</v>
      </c>
      <c r="AX241" s="14" t="s">
        <v>83</v>
      </c>
      <c r="AY241" s="257" t="s">
        <v>151</v>
      </c>
    </row>
    <row r="242" s="2" customFormat="1" ht="16.5" customHeight="1">
      <c r="A242" s="41"/>
      <c r="B242" s="42"/>
      <c r="C242" s="279" t="s">
        <v>504</v>
      </c>
      <c r="D242" s="279" t="s">
        <v>395</v>
      </c>
      <c r="E242" s="280" t="s">
        <v>1339</v>
      </c>
      <c r="F242" s="281" t="s">
        <v>1340</v>
      </c>
      <c r="G242" s="282" t="s">
        <v>156</v>
      </c>
      <c r="H242" s="283">
        <v>1</v>
      </c>
      <c r="I242" s="284"/>
      <c r="J242" s="285">
        <f>ROUND(I242*H242,2)</f>
        <v>0</v>
      </c>
      <c r="K242" s="281" t="s">
        <v>157</v>
      </c>
      <c r="L242" s="286"/>
      <c r="M242" s="287" t="s">
        <v>19</v>
      </c>
      <c r="N242" s="288" t="s">
        <v>47</v>
      </c>
      <c r="O242" s="87"/>
      <c r="P242" s="226">
        <f>O242*H242</f>
        <v>0</v>
      </c>
      <c r="Q242" s="226">
        <v>0.065670000000000006</v>
      </c>
      <c r="R242" s="226">
        <f>Q242*H242</f>
        <v>0.065670000000000006</v>
      </c>
      <c r="S242" s="226">
        <v>0</v>
      </c>
      <c r="T242" s="22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8" t="s">
        <v>208</v>
      </c>
      <c r="AT242" s="228" t="s">
        <v>395</v>
      </c>
      <c r="AU242" s="228" t="s">
        <v>85</v>
      </c>
      <c r="AY242" s="20" t="s">
        <v>151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20" t="s">
        <v>83</v>
      </c>
      <c r="BK242" s="229">
        <f>ROUND(I242*H242,2)</f>
        <v>0</v>
      </c>
      <c r="BL242" s="20" t="s">
        <v>158</v>
      </c>
      <c r="BM242" s="228" t="s">
        <v>1664</v>
      </c>
    </row>
    <row r="243" s="13" customFormat="1">
      <c r="A243" s="13"/>
      <c r="B243" s="235"/>
      <c r="C243" s="236"/>
      <c r="D243" s="237" t="s">
        <v>162</v>
      </c>
      <c r="E243" s="238" t="s">
        <v>19</v>
      </c>
      <c r="F243" s="239" t="s">
        <v>1665</v>
      </c>
      <c r="G243" s="236"/>
      <c r="H243" s="240">
        <v>2</v>
      </c>
      <c r="I243" s="241"/>
      <c r="J243" s="236"/>
      <c r="K243" s="236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162</v>
      </c>
      <c r="AU243" s="246" t="s">
        <v>85</v>
      </c>
      <c r="AV243" s="13" t="s">
        <v>85</v>
      </c>
      <c r="AW243" s="13" t="s">
        <v>37</v>
      </c>
      <c r="AX243" s="13" t="s">
        <v>76</v>
      </c>
      <c r="AY243" s="246" t="s">
        <v>151</v>
      </c>
    </row>
    <row r="244" s="13" customFormat="1">
      <c r="A244" s="13"/>
      <c r="B244" s="235"/>
      <c r="C244" s="236"/>
      <c r="D244" s="237" t="s">
        <v>162</v>
      </c>
      <c r="E244" s="238" t="s">
        <v>19</v>
      </c>
      <c r="F244" s="239" t="s">
        <v>1666</v>
      </c>
      <c r="G244" s="236"/>
      <c r="H244" s="240">
        <v>-1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162</v>
      </c>
      <c r="AU244" s="246" t="s">
        <v>85</v>
      </c>
      <c r="AV244" s="13" t="s">
        <v>85</v>
      </c>
      <c r="AW244" s="13" t="s">
        <v>37</v>
      </c>
      <c r="AX244" s="13" t="s">
        <v>76</v>
      </c>
      <c r="AY244" s="246" t="s">
        <v>151</v>
      </c>
    </row>
    <row r="245" s="14" customFormat="1">
      <c r="A245" s="14"/>
      <c r="B245" s="247"/>
      <c r="C245" s="248"/>
      <c r="D245" s="237" t="s">
        <v>162</v>
      </c>
      <c r="E245" s="249" t="s">
        <v>19</v>
      </c>
      <c r="F245" s="250" t="s">
        <v>176</v>
      </c>
      <c r="G245" s="248"/>
      <c r="H245" s="251">
        <v>1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162</v>
      </c>
      <c r="AU245" s="257" t="s">
        <v>85</v>
      </c>
      <c r="AV245" s="14" t="s">
        <v>158</v>
      </c>
      <c r="AW245" s="14" t="s">
        <v>37</v>
      </c>
      <c r="AX245" s="14" t="s">
        <v>83</v>
      </c>
      <c r="AY245" s="257" t="s">
        <v>151</v>
      </c>
    </row>
    <row r="246" s="2" customFormat="1" ht="16.5" customHeight="1">
      <c r="A246" s="41"/>
      <c r="B246" s="42"/>
      <c r="C246" s="279" t="s">
        <v>511</v>
      </c>
      <c r="D246" s="279" t="s">
        <v>395</v>
      </c>
      <c r="E246" s="280" t="s">
        <v>1319</v>
      </c>
      <c r="F246" s="281" t="s">
        <v>1320</v>
      </c>
      <c r="G246" s="282" t="s">
        <v>156</v>
      </c>
      <c r="H246" s="283">
        <v>2.5</v>
      </c>
      <c r="I246" s="284"/>
      <c r="J246" s="285">
        <f>ROUND(I246*H246,2)</f>
        <v>0</v>
      </c>
      <c r="K246" s="281" t="s">
        <v>157</v>
      </c>
      <c r="L246" s="286"/>
      <c r="M246" s="287" t="s">
        <v>19</v>
      </c>
      <c r="N246" s="288" t="s">
        <v>47</v>
      </c>
      <c r="O246" s="87"/>
      <c r="P246" s="226">
        <f>O246*H246</f>
        <v>0</v>
      </c>
      <c r="Q246" s="226">
        <v>0.080000000000000002</v>
      </c>
      <c r="R246" s="226">
        <f>Q246*H246</f>
        <v>0.20000000000000001</v>
      </c>
      <c r="S246" s="226">
        <v>0</v>
      </c>
      <c r="T246" s="22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8" t="s">
        <v>208</v>
      </c>
      <c r="AT246" s="228" t="s">
        <v>395</v>
      </c>
      <c r="AU246" s="228" t="s">
        <v>85</v>
      </c>
      <c r="AY246" s="20" t="s">
        <v>151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20" t="s">
        <v>83</v>
      </c>
      <c r="BK246" s="229">
        <f>ROUND(I246*H246,2)</f>
        <v>0</v>
      </c>
      <c r="BL246" s="20" t="s">
        <v>158</v>
      </c>
      <c r="BM246" s="228" t="s">
        <v>1667</v>
      </c>
    </row>
    <row r="247" s="13" customFormat="1">
      <c r="A247" s="13"/>
      <c r="B247" s="235"/>
      <c r="C247" s="236"/>
      <c r="D247" s="237" t="s">
        <v>162</v>
      </c>
      <c r="E247" s="238" t="s">
        <v>19</v>
      </c>
      <c r="F247" s="239" t="s">
        <v>1306</v>
      </c>
      <c r="G247" s="236"/>
      <c r="H247" s="240">
        <v>3</v>
      </c>
      <c r="I247" s="241"/>
      <c r="J247" s="236"/>
      <c r="K247" s="236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162</v>
      </c>
      <c r="AU247" s="246" t="s">
        <v>85</v>
      </c>
      <c r="AV247" s="13" t="s">
        <v>85</v>
      </c>
      <c r="AW247" s="13" t="s">
        <v>37</v>
      </c>
      <c r="AX247" s="13" t="s">
        <v>76</v>
      </c>
      <c r="AY247" s="246" t="s">
        <v>151</v>
      </c>
    </row>
    <row r="248" s="13" customFormat="1">
      <c r="A248" s="13"/>
      <c r="B248" s="235"/>
      <c r="C248" s="236"/>
      <c r="D248" s="237" t="s">
        <v>162</v>
      </c>
      <c r="E248" s="238" t="s">
        <v>19</v>
      </c>
      <c r="F248" s="239" t="s">
        <v>1668</v>
      </c>
      <c r="G248" s="236"/>
      <c r="H248" s="240">
        <v>-0.5</v>
      </c>
      <c r="I248" s="241"/>
      <c r="J248" s="236"/>
      <c r="K248" s="236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162</v>
      </c>
      <c r="AU248" s="246" t="s">
        <v>85</v>
      </c>
      <c r="AV248" s="13" t="s">
        <v>85</v>
      </c>
      <c r="AW248" s="13" t="s">
        <v>37</v>
      </c>
      <c r="AX248" s="13" t="s">
        <v>76</v>
      </c>
      <c r="AY248" s="246" t="s">
        <v>151</v>
      </c>
    </row>
    <row r="249" s="14" customFormat="1">
      <c r="A249" s="14"/>
      <c r="B249" s="247"/>
      <c r="C249" s="248"/>
      <c r="D249" s="237" t="s">
        <v>162</v>
      </c>
      <c r="E249" s="249" t="s">
        <v>19</v>
      </c>
      <c r="F249" s="250" t="s">
        <v>176</v>
      </c>
      <c r="G249" s="248"/>
      <c r="H249" s="251">
        <v>2.5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162</v>
      </c>
      <c r="AU249" s="257" t="s">
        <v>85</v>
      </c>
      <c r="AV249" s="14" t="s">
        <v>158</v>
      </c>
      <c r="AW249" s="14" t="s">
        <v>37</v>
      </c>
      <c r="AX249" s="14" t="s">
        <v>83</v>
      </c>
      <c r="AY249" s="257" t="s">
        <v>151</v>
      </c>
    </row>
    <row r="250" s="2" customFormat="1" ht="16.5" customHeight="1">
      <c r="A250" s="41"/>
      <c r="B250" s="42"/>
      <c r="C250" s="279" t="s">
        <v>515</v>
      </c>
      <c r="D250" s="279" t="s">
        <v>395</v>
      </c>
      <c r="E250" s="280" t="s">
        <v>1325</v>
      </c>
      <c r="F250" s="281" t="s">
        <v>1326</v>
      </c>
      <c r="G250" s="282" t="s">
        <v>156</v>
      </c>
      <c r="H250" s="283">
        <v>0.5</v>
      </c>
      <c r="I250" s="284"/>
      <c r="J250" s="285">
        <f>ROUND(I250*H250,2)</f>
        <v>0</v>
      </c>
      <c r="K250" s="281" t="s">
        <v>157</v>
      </c>
      <c r="L250" s="286"/>
      <c r="M250" s="287" t="s">
        <v>19</v>
      </c>
      <c r="N250" s="288" t="s">
        <v>47</v>
      </c>
      <c r="O250" s="87"/>
      <c r="P250" s="226">
        <f>O250*H250</f>
        <v>0</v>
      </c>
      <c r="Q250" s="226">
        <v>0.080000000000000002</v>
      </c>
      <c r="R250" s="226">
        <f>Q250*H250</f>
        <v>0.040000000000000001</v>
      </c>
      <c r="S250" s="226">
        <v>0</v>
      </c>
      <c r="T250" s="22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8" t="s">
        <v>208</v>
      </c>
      <c r="AT250" s="228" t="s">
        <v>395</v>
      </c>
      <c r="AU250" s="228" t="s">
        <v>85</v>
      </c>
      <c r="AY250" s="20" t="s">
        <v>151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20" t="s">
        <v>83</v>
      </c>
      <c r="BK250" s="229">
        <f>ROUND(I250*H250,2)</f>
        <v>0</v>
      </c>
      <c r="BL250" s="20" t="s">
        <v>158</v>
      </c>
      <c r="BM250" s="228" t="s">
        <v>1669</v>
      </c>
    </row>
    <row r="251" s="2" customFormat="1" ht="24.15" customHeight="1">
      <c r="A251" s="41"/>
      <c r="B251" s="42"/>
      <c r="C251" s="217" t="s">
        <v>521</v>
      </c>
      <c r="D251" s="217" t="s">
        <v>153</v>
      </c>
      <c r="E251" s="218" t="s">
        <v>1344</v>
      </c>
      <c r="F251" s="219" t="s">
        <v>1345</v>
      </c>
      <c r="G251" s="220" t="s">
        <v>156</v>
      </c>
      <c r="H251" s="221">
        <v>104</v>
      </c>
      <c r="I251" s="222"/>
      <c r="J251" s="223">
        <f>ROUND(I251*H251,2)</f>
        <v>0</v>
      </c>
      <c r="K251" s="219" t="s">
        <v>157</v>
      </c>
      <c r="L251" s="47"/>
      <c r="M251" s="224" t="s">
        <v>19</v>
      </c>
      <c r="N251" s="225" t="s">
        <v>47</v>
      </c>
      <c r="O251" s="87"/>
      <c r="P251" s="226">
        <f>O251*H251</f>
        <v>0</v>
      </c>
      <c r="Q251" s="226">
        <v>0.14041999999999999</v>
      </c>
      <c r="R251" s="226">
        <f>Q251*H251</f>
        <v>14.603679999999999</v>
      </c>
      <c r="S251" s="226">
        <v>0</v>
      </c>
      <c r="T251" s="22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8" t="s">
        <v>158</v>
      </c>
      <c r="AT251" s="228" t="s">
        <v>153</v>
      </c>
      <c r="AU251" s="228" t="s">
        <v>85</v>
      </c>
      <c r="AY251" s="20" t="s">
        <v>151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20" t="s">
        <v>83</v>
      </c>
      <c r="BK251" s="229">
        <f>ROUND(I251*H251,2)</f>
        <v>0</v>
      </c>
      <c r="BL251" s="20" t="s">
        <v>158</v>
      </c>
      <c r="BM251" s="228" t="s">
        <v>1670</v>
      </c>
    </row>
    <row r="252" s="2" customFormat="1">
      <c r="A252" s="41"/>
      <c r="B252" s="42"/>
      <c r="C252" s="43"/>
      <c r="D252" s="230" t="s">
        <v>160</v>
      </c>
      <c r="E252" s="43"/>
      <c r="F252" s="231" t="s">
        <v>1347</v>
      </c>
      <c r="G252" s="43"/>
      <c r="H252" s="43"/>
      <c r="I252" s="232"/>
      <c r="J252" s="43"/>
      <c r="K252" s="43"/>
      <c r="L252" s="47"/>
      <c r="M252" s="233"/>
      <c r="N252" s="23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160</v>
      </c>
      <c r="AU252" s="20" t="s">
        <v>85</v>
      </c>
    </row>
    <row r="253" s="13" customFormat="1">
      <c r="A253" s="13"/>
      <c r="B253" s="235"/>
      <c r="C253" s="236"/>
      <c r="D253" s="237" t="s">
        <v>162</v>
      </c>
      <c r="E253" s="238" t="s">
        <v>19</v>
      </c>
      <c r="F253" s="239" t="s">
        <v>1671</v>
      </c>
      <c r="G253" s="236"/>
      <c r="H253" s="240">
        <v>126.5</v>
      </c>
      <c r="I253" s="241"/>
      <c r="J253" s="236"/>
      <c r="K253" s="236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162</v>
      </c>
      <c r="AU253" s="246" t="s">
        <v>85</v>
      </c>
      <c r="AV253" s="13" t="s">
        <v>85</v>
      </c>
      <c r="AW253" s="13" t="s">
        <v>37</v>
      </c>
      <c r="AX253" s="13" t="s">
        <v>76</v>
      </c>
      <c r="AY253" s="246" t="s">
        <v>151</v>
      </c>
    </row>
    <row r="254" s="13" customFormat="1">
      <c r="A254" s="13"/>
      <c r="B254" s="235"/>
      <c r="C254" s="236"/>
      <c r="D254" s="237" t="s">
        <v>162</v>
      </c>
      <c r="E254" s="238" t="s">
        <v>19</v>
      </c>
      <c r="F254" s="239" t="s">
        <v>1672</v>
      </c>
      <c r="G254" s="236"/>
      <c r="H254" s="240">
        <v>-22.5</v>
      </c>
      <c r="I254" s="241"/>
      <c r="J254" s="236"/>
      <c r="K254" s="236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162</v>
      </c>
      <c r="AU254" s="246" t="s">
        <v>85</v>
      </c>
      <c r="AV254" s="13" t="s">
        <v>85</v>
      </c>
      <c r="AW254" s="13" t="s">
        <v>37</v>
      </c>
      <c r="AX254" s="13" t="s">
        <v>76</v>
      </c>
      <c r="AY254" s="246" t="s">
        <v>151</v>
      </c>
    </row>
    <row r="255" s="14" customFormat="1">
      <c r="A255" s="14"/>
      <c r="B255" s="247"/>
      <c r="C255" s="248"/>
      <c r="D255" s="237" t="s">
        <v>162</v>
      </c>
      <c r="E255" s="249" t="s">
        <v>19</v>
      </c>
      <c r="F255" s="250" t="s">
        <v>176</v>
      </c>
      <c r="G255" s="248"/>
      <c r="H255" s="251">
        <v>104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162</v>
      </c>
      <c r="AU255" s="257" t="s">
        <v>85</v>
      </c>
      <c r="AV255" s="14" t="s">
        <v>158</v>
      </c>
      <c r="AW255" s="14" t="s">
        <v>37</v>
      </c>
      <c r="AX255" s="14" t="s">
        <v>83</v>
      </c>
      <c r="AY255" s="257" t="s">
        <v>151</v>
      </c>
    </row>
    <row r="256" s="2" customFormat="1" ht="16.5" customHeight="1">
      <c r="A256" s="41"/>
      <c r="B256" s="42"/>
      <c r="C256" s="279" t="s">
        <v>525</v>
      </c>
      <c r="D256" s="279" t="s">
        <v>395</v>
      </c>
      <c r="E256" s="280" t="s">
        <v>1349</v>
      </c>
      <c r="F256" s="281" t="s">
        <v>1350</v>
      </c>
      <c r="G256" s="282" t="s">
        <v>156</v>
      </c>
      <c r="H256" s="283">
        <v>104.5</v>
      </c>
      <c r="I256" s="284"/>
      <c r="J256" s="285">
        <f>ROUND(I256*H256,2)</f>
        <v>0</v>
      </c>
      <c r="K256" s="281" t="s">
        <v>157</v>
      </c>
      <c r="L256" s="286"/>
      <c r="M256" s="287" t="s">
        <v>19</v>
      </c>
      <c r="N256" s="288" t="s">
        <v>47</v>
      </c>
      <c r="O256" s="87"/>
      <c r="P256" s="226">
        <f>O256*H256</f>
        <v>0</v>
      </c>
      <c r="Q256" s="226">
        <v>0.044999999999999998</v>
      </c>
      <c r="R256" s="226">
        <f>Q256*H256</f>
        <v>4.7024999999999997</v>
      </c>
      <c r="S256" s="226">
        <v>0</v>
      </c>
      <c r="T256" s="22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8" t="s">
        <v>208</v>
      </c>
      <c r="AT256" s="228" t="s">
        <v>395</v>
      </c>
      <c r="AU256" s="228" t="s">
        <v>85</v>
      </c>
      <c r="AY256" s="20" t="s">
        <v>151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20" t="s">
        <v>83</v>
      </c>
      <c r="BK256" s="229">
        <f>ROUND(I256*H256,2)</f>
        <v>0</v>
      </c>
      <c r="BL256" s="20" t="s">
        <v>158</v>
      </c>
      <c r="BM256" s="228" t="s">
        <v>1673</v>
      </c>
    </row>
    <row r="257" s="13" customFormat="1">
      <c r="A257" s="13"/>
      <c r="B257" s="235"/>
      <c r="C257" s="236"/>
      <c r="D257" s="237" t="s">
        <v>162</v>
      </c>
      <c r="E257" s="238" t="s">
        <v>19</v>
      </c>
      <c r="F257" s="239" t="s">
        <v>1674</v>
      </c>
      <c r="G257" s="236"/>
      <c r="H257" s="240">
        <v>127</v>
      </c>
      <c r="I257" s="241"/>
      <c r="J257" s="236"/>
      <c r="K257" s="236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162</v>
      </c>
      <c r="AU257" s="246" t="s">
        <v>85</v>
      </c>
      <c r="AV257" s="13" t="s">
        <v>85</v>
      </c>
      <c r="AW257" s="13" t="s">
        <v>37</v>
      </c>
      <c r="AX257" s="13" t="s">
        <v>76</v>
      </c>
      <c r="AY257" s="246" t="s">
        <v>151</v>
      </c>
    </row>
    <row r="258" s="13" customFormat="1">
      <c r="A258" s="13"/>
      <c r="B258" s="235"/>
      <c r="C258" s="236"/>
      <c r="D258" s="237" t="s">
        <v>162</v>
      </c>
      <c r="E258" s="238" t="s">
        <v>19</v>
      </c>
      <c r="F258" s="239" t="s">
        <v>1672</v>
      </c>
      <c r="G258" s="236"/>
      <c r="H258" s="240">
        <v>-22.5</v>
      </c>
      <c r="I258" s="241"/>
      <c r="J258" s="236"/>
      <c r="K258" s="236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162</v>
      </c>
      <c r="AU258" s="246" t="s">
        <v>85</v>
      </c>
      <c r="AV258" s="13" t="s">
        <v>85</v>
      </c>
      <c r="AW258" s="13" t="s">
        <v>37</v>
      </c>
      <c r="AX258" s="13" t="s">
        <v>76</v>
      </c>
      <c r="AY258" s="246" t="s">
        <v>151</v>
      </c>
    </row>
    <row r="259" s="14" customFormat="1">
      <c r="A259" s="14"/>
      <c r="B259" s="247"/>
      <c r="C259" s="248"/>
      <c r="D259" s="237" t="s">
        <v>162</v>
      </c>
      <c r="E259" s="249" t="s">
        <v>19</v>
      </c>
      <c r="F259" s="250" t="s">
        <v>176</v>
      </c>
      <c r="G259" s="248"/>
      <c r="H259" s="251">
        <v>104.5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162</v>
      </c>
      <c r="AU259" s="257" t="s">
        <v>85</v>
      </c>
      <c r="AV259" s="14" t="s">
        <v>158</v>
      </c>
      <c r="AW259" s="14" t="s">
        <v>37</v>
      </c>
      <c r="AX259" s="14" t="s">
        <v>83</v>
      </c>
      <c r="AY259" s="257" t="s">
        <v>151</v>
      </c>
    </row>
    <row r="260" s="2" customFormat="1" ht="33" customHeight="1">
      <c r="A260" s="41"/>
      <c r="B260" s="42"/>
      <c r="C260" s="217" t="s">
        <v>531</v>
      </c>
      <c r="D260" s="217" t="s">
        <v>153</v>
      </c>
      <c r="E260" s="218" t="s">
        <v>1359</v>
      </c>
      <c r="F260" s="219" t="s">
        <v>1360</v>
      </c>
      <c r="G260" s="220" t="s">
        <v>156</v>
      </c>
      <c r="H260" s="221">
        <v>13.199999999999999</v>
      </c>
      <c r="I260" s="222"/>
      <c r="J260" s="223">
        <f>ROUND(I260*H260,2)</f>
        <v>0</v>
      </c>
      <c r="K260" s="219" t="s">
        <v>157</v>
      </c>
      <c r="L260" s="47"/>
      <c r="M260" s="224" t="s">
        <v>19</v>
      </c>
      <c r="N260" s="225" t="s">
        <v>47</v>
      </c>
      <c r="O260" s="87"/>
      <c r="P260" s="226">
        <f>O260*H260</f>
        <v>0</v>
      </c>
      <c r="Q260" s="226">
        <v>0.00060999999999999997</v>
      </c>
      <c r="R260" s="226">
        <f>Q260*H260</f>
        <v>0.0080519999999999984</v>
      </c>
      <c r="S260" s="226">
        <v>0</v>
      </c>
      <c r="T260" s="22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8" t="s">
        <v>158</v>
      </c>
      <c r="AT260" s="228" t="s">
        <v>153</v>
      </c>
      <c r="AU260" s="228" t="s">
        <v>85</v>
      </c>
      <c r="AY260" s="20" t="s">
        <v>151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20" t="s">
        <v>83</v>
      </c>
      <c r="BK260" s="229">
        <f>ROUND(I260*H260,2)</f>
        <v>0</v>
      </c>
      <c r="BL260" s="20" t="s">
        <v>158</v>
      </c>
      <c r="BM260" s="228" t="s">
        <v>1675</v>
      </c>
    </row>
    <row r="261" s="2" customFormat="1">
      <c r="A261" s="41"/>
      <c r="B261" s="42"/>
      <c r="C261" s="43"/>
      <c r="D261" s="230" t="s">
        <v>160</v>
      </c>
      <c r="E261" s="43"/>
      <c r="F261" s="231" t="s">
        <v>1362</v>
      </c>
      <c r="G261" s="43"/>
      <c r="H261" s="43"/>
      <c r="I261" s="232"/>
      <c r="J261" s="43"/>
      <c r="K261" s="43"/>
      <c r="L261" s="47"/>
      <c r="M261" s="233"/>
      <c r="N261" s="23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160</v>
      </c>
      <c r="AU261" s="20" t="s">
        <v>85</v>
      </c>
    </row>
    <row r="262" s="13" customFormat="1">
      <c r="A262" s="13"/>
      <c r="B262" s="235"/>
      <c r="C262" s="236"/>
      <c r="D262" s="237" t="s">
        <v>162</v>
      </c>
      <c r="E262" s="238" t="s">
        <v>19</v>
      </c>
      <c r="F262" s="239" t="s">
        <v>1676</v>
      </c>
      <c r="G262" s="236"/>
      <c r="H262" s="240">
        <v>16.199999999999999</v>
      </c>
      <c r="I262" s="241"/>
      <c r="J262" s="236"/>
      <c r="K262" s="236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162</v>
      </c>
      <c r="AU262" s="246" t="s">
        <v>85</v>
      </c>
      <c r="AV262" s="13" t="s">
        <v>85</v>
      </c>
      <c r="AW262" s="13" t="s">
        <v>37</v>
      </c>
      <c r="AX262" s="13" t="s">
        <v>76</v>
      </c>
      <c r="AY262" s="246" t="s">
        <v>151</v>
      </c>
    </row>
    <row r="263" s="13" customFormat="1">
      <c r="A263" s="13"/>
      <c r="B263" s="235"/>
      <c r="C263" s="236"/>
      <c r="D263" s="237" t="s">
        <v>162</v>
      </c>
      <c r="E263" s="238" t="s">
        <v>19</v>
      </c>
      <c r="F263" s="239" t="s">
        <v>1658</v>
      </c>
      <c r="G263" s="236"/>
      <c r="H263" s="240">
        <v>-3</v>
      </c>
      <c r="I263" s="241"/>
      <c r="J263" s="236"/>
      <c r="K263" s="236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162</v>
      </c>
      <c r="AU263" s="246" t="s">
        <v>85</v>
      </c>
      <c r="AV263" s="13" t="s">
        <v>85</v>
      </c>
      <c r="AW263" s="13" t="s">
        <v>37</v>
      </c>
      <c r="AX263" s="13" t="s">
        <v>76</v>
      </c>
      <c r="AY263" s="246" t="s">
        <v>151</v>
      </c>
    </row>
    <row r="264" s="14" customFormat="1">
      <c r="A264" s="14"/>
      <c r="B264" s="247"/>
      <c r="C264" s="248"/>
      <c r="D264" s="237" t="s">
        <v>162</v>
      </c>
      <c r="E264" s="249" t="s">
        <v>19</v>
      </c>
      <c r="F264" s="250" t="s">
        <v>176</v>
      </c>
      <c r="G264" s="248"/>
      <c r="H264" s="251">
        <v>13.199999999999999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162</v>
      </c>
      <c r="AU264" s="257" t="s">
        <v>85</v>
      </c>
      <c r="AV264" s="14" t="s">
        <v>158</v>
      </c>
      <c r="AW264" s="14" t="s">
        <v>37</v>
      </c>
      <c r="AX264" s="14" t="s">
        <v>83</v>
      </c>
      <c r="AY264" s="257" t="s">
        <v>151</v>
      </c>
    </row>
    <row r="265" s="2" customFormat="1" ht="16.5" customHeight="1">
      <c r="A265" s="41"/>
      <c r="B265" s="42"/>
      <c r="C265" s="217" t="s">
        <v>537</v>
      </c>
      <c r="D265" s="217" t="s">
        <v>153</v>
      </c>
      <c r="E265" s="218" t="s">
        <v>1371</v>
      </c>
      <c r="F265" s="219" t="s">
        <v>1372</v>
      </c>
      <c r="G265" s="220" t="s">
        <v>156</v>
      </c>
      <c r="H265" s="221">
        <v>13.199999999999999</v>
      </c>
      <c r="I265" s="222"/>
      <c r="J265" s="223">
        <f>ROUND(I265*H265,2)</f>
        <v>0</v>
      </c>
      <c r="K265" s="219" t="s">
        <v>157</v>
      </c>
      <c r="L265" s="47"/>
      <c r="M265" s="224" t="s">
        <v>19</v>
      </c>
      <c r="N265" s="225" t="s">
        <v>47</v>
      </c>
      <c r="O265" s="87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8" t="s">
        <v>158</v>
      </c>
      <c r="AT265" s="228" t="s">
        <v>153</v>
      </c>
      <c r="AU265" s="228" t="s">
        <v>85</v>
      </c>
      <c r="AY265" s="20" t="s">
        <v>151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20" t="s">
        <v>83</v>
      </c>
      <c r="BK265" s="229">
        <f>ROUND(I265*H265,2)</f>
        <v>0</v>
      </c>
      <c r="BL265" s="20" t="s">
        <v>158</v>
      </c>
      <c r="BM265" s="228" t="s">
        <v>1677</v>
      </c>
    </row>
    <row r="266" s="2" customFormat="1">
      <c r="A266" s="41"/>
      <c r="B266" s="42"/>
      <c r="C266" s="43"/>
      <c r="D266" s="230" t="s">
        <v>160</v>
      </c>
      <c r="E266" s="43"/>
      <c r="F266" s="231" t="s">
        <v>1374</v>
      </c>
      <c r="G266" s="43"/>
      <c r="H266" s="43"/>
      <c r="I266" s="232"/>
      <c r="J266" s="43"/>
      <c r="K266" s="43"/>
      <c r="L266" s="47"/>
      <c r="M266" s="233"/>
      <c r="N266" s="23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160</v>
      </c>
      <c r="AU266" s="20" t="s">
        <v>85</v>
      </c>
    </row>
    <row r="267" s="13" customFormat="1">
      <c r="A267" s="13"/>
      <c r="B267" s="235"/>
      <c r="C267" s="236"/>
      <c r="D267" s="237" t="s">
        <v>162</v>
      </c>
      <c r="E267" s="238" t="s">
        <v>19</v>
      </c>
      <c r="F267" s="239" t="s">
        <v>1676</v>
      </c>
      <c r="G267" s="236"/>
      <c r="H267" s="240">
        <v>16.199999999999999</v>
      </c>
      <c r="I267" s="241"/>
      <c r="J267" s="236"/>
      <c r="K267" s="236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162</v>
      </c>
      <c r="AU267" s="246" t="s">
        <v>85</v>
      </c>
      <c r="AV267" s="13" t="s">
        <v>85</v>
      </c>
      <c r="AW267" s="13" t="s">
        <v>37</v>
      </c>
      <c r="AX267" s="13" t="s">
        <v>76</v>
      </c>
      <c r="AY267" s="246" t="s">
        <v>151</v>
      </c>
    </row>
    <row r="268" s="13" customFormat="1">
      <c r="A268" s="13"/>
      <c r="B268" s="235"/>
      <c r="C268" s="236"/>
      <c r="D268" s="237" t="s">
        <v>162</v>
      </c>
      <c r="E268" s="238" t="s">
        <v>19</v>
      </c>
      <c r="F268" s="239" t="s">
        <v>1658</v>
      </c>
      <c r="G268" s="236"/>
      <c r="H268" s="240">
        <v>-3</v>
      </c>
      <c r="I268" s="241"/>
      <c r="J268" s="236"/>
      <c r="K268" s="236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162</v>
      </c>
      <c r="AU268" s="246" t="s">
        <v>85</v>
      </c>
      <c r="AV268" s="13" t="s">
        <v>85</v>
      </c>
      <c r="AW268" s="13" t="s">
        <v>37</v>
      </c>
      <c r="AX268" s="13" t="s">
        <v>76</v>
      </c>
      <c r="AY268" s="246" t="s">
        <v>151</v>
      </c>
    </row>
    <row r="269" s="14" customFormat="1">
      <c r="A269" s="14"/>
      <c r="B269" s="247"/>
      <c r="C269" s="248"/>
      <c r="D269" s="237" t="s">
        <v>162</v>
      </c>
      <c r="E269" s="249" t="s">
        <v>19</v>
      </c>
      <c r="F269" s="250" t="s">
        <v>176</v>
      </c>
      <c r="G269" s="248"/>
      <c r="H269" s="251">
        <v>13.199999999999999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7" t="s">
        <v>162</v>
      </c>
      <c r="AU269" s="257" t="s">
        <v>85</v>
      </c>
      <c r="AV269" s="14" t="s">
        <v>158</v>
      </c>
      <c r="AW269" s="14" t="s">
        <v>37</v>
      </c>
      <c r="AX269" s="14" t="s">
        <v>83</v>
      </c>
      <c r="AY269" s="257" t="s">
        <v>151</v>
      </c>
    </row>
    <row r="270" s="12" customFormat="1" ht="22.8" customHeight="1">
      <c r="A270" s="12"/>
      <c r="B270" s="201"/>
      <c r="C270" s="202"/>
      <c r="D270" s="203" t="s">
        <v>75</v>
      </c>
      <c r="E270" s="215" t="s">
        <v>1390</v>
      </c>
      <c r="F270" s="215" t="s">
        <v>1391</v>
      </c>
      <c r="G270" s="202"/>
      <c r="H270" s="202"/>
      <c r="I270" s="205"/>
      <c r="J270" s="216">
        <f>BK270</f>
        <v>0</v>
      </c>
      <c r="K270" s="202"/>
      <c r="L270" s="207"/>
      <c r="M270" s="208"/>
      <c r="N270" s="209"/>
      <c r="O270" s="209"/>
      <c r="P270" s="210">
        <f>SUM(P271:P294)</f>
        <v>0</v>
      </c>
      <c r="Q270" s="209"/>
      <c r="R270" s="210">
        <f>SUM(R271:R294)</f>
        <v>0</v>
      </c>
      <c r="S270" s="209"/>
      <c r="T270" s="211">
        <f>SUM(T271:T294)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2" t="s">
        <v>83</v>
      </c>
      <c r="AT270" s="213" t="s">
        <v>75</v>
      </c>
      <c r="AU270" s="213" t="s">
        <v>83</v>
      </c>
      <c r="AY270" s="212" t="s">
        <v>151</v>
      </c>
      <c r="BK270" s="214">
        <f>SUM(BK271:BK294)</f>
        <v>0</v>
      </c>
    </row>
    <row r="271" s="2" customFormat="1" ht="24.15" customHeight="1">
      <c r="A271" s="41"/>
      <c r="B271" s="42"/>
      <c r="C271" s="217" t="s">
        <v>543</v>
      </c>
      <c r="D271" s="217" t="s">
        <v>153</v>
      </c>
      <c r="E271" s="218" t="s">
        <v>1392</v>
      </c>
      <c r="F271" s="219" t="s">
        <v>1393</v>
      </c>
      <c r="G271" s="220" t="s">
        <v>364</v>
      </c>
      <c r="H271" s="221">
        <v>21.780000000000001</v>
      </c>
      <c r="I271" s="222"/>
      <c r="J271" s="223">
        <f>ROUND(I271*H271,2)</f>
        <v>0</v>
      </c>
      <c r="K271" s="219" t="s">
        <v>157</v>
      </c>
      <c r="L271" s="47"/>
      <c r="M271" s="224" t="s">
        <v>19</v>
      </c>
      <c r="N271" s="225" t="s">
        <v>47</v>
      </c>
      <c r="O271" s="87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8" t="s">
        <v>158</v>
      </c>
      <c r="AT271" s="228" t="s">
        <v>153</v>
      </c>
      <c r="AU271" s="228" t="s">
        <v>85</v>
      </c>
      <c r="AY271" s="20" t="s">
        <v>151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20" t="s">
        <v>83</v>
      </c>
      <c r="BK271" s="229">
        <f>ROUND(I271*H271,2)</f>
        <v>0</v>
      </c>
      <c r="BL271" s="20" t="s">
        <v>158</v>
      </c>
      <c r="BM271" s="228" t="s">
        <v>1678</v>
      </c>
    </row>
    <row r="272" s="2" customFormat="1">
      <c r="A272" s="41"/>
      <c r="B272" s="42"/>
      <c r="C272" s="43"/>
      <c r="D272" s="230" t="s">
        <v>160</v>
      </c>
      <c r="E272" s="43"/>
      <c r="F272" s="231" t="s">
        <v>1395</v>
      </c>
      <c r="G272" s="43"/>
      <c r="H272" s="43"/>
      <c r="I272" s="232"/>
      <c r="J272" s="43"/>
      <c r="K272" s="43"/>
      <c r="L272" s="47"/>
      <c r="M272" s="233"/>
      <c r="N272" s="23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160</v>
      </c>
      <c r="AU272" s="20" t="s">
        <v>85</v>
      </c>
    </row>
    <row r="273" s="13" customFormat="1">
      <c r="A273" s="13"/>
      <c r="B273" s="235"/>
      <c r="C273" s="236"/>
      <c r="D273" s="237" t="s">
        <v>162</v>
      </c>
      <c r="E273" s="238" t="s">
        <v>19</v>
      </c>
      <c r="F273" s="239" t="s">
        <v>1679</v>
      </c>
      <c r="G273" s="236"/>
      <c r="H273" s="240">
        <v>21.780000000000001</v>
      </c>
      <c r="I273" s="241"/>
      <c r="J273" s="236"/>
      <c r="K273" s="236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162</v>
      </c>
      <c r="AU273" s="246" t="s">
        <v>85</v>
      </c>
      <c r="AV273" s="13" t="s">
        <v>85</v>
      </c>
      <c r="AW273" s="13" t="s">
        <v>37</v>
      </c>
      <c r="AX273" s="13" t="s">
        <v>83</v>
      </c>
      <c r="AY273" s="246" t="s">
        <v>151</v>
      </c>
    </row>
    <row r="274" s="2" customFormat="1" ht="24.15" customHeight="1">
      <c r="A274" s="41"/>
      <c r="B274" s="42"/>
      <c r="C274" s="217" t="s">
        <v>549</v>
      </c>
      <c r="D274" s="217" t="s">
        <v>153</v>
      </c>
      <c r="E274" s="218" t="s">
        <v>1397</v>
      </c>
      <c r="F274" s="219" t="s">
        <v>1398</v>
      </c>
      <c r="G274" s="220" t="s">
        <v>364</v>
      </c>
      <c r="H274" s="221">
        <v>370.25999999999999</v>
      </c>
      <c r="I274" s="222"/>
      <c r="J274" s="223">
        <f>ROUND(I274*H274,2)</f>
        <v>0</v>
      </c>
      <c r="K274" s="219" t="s">
        <v>157</v>
      </c>
      <c r="L274" s="47"/>
      <c r="M274" s="224" t="s">
        <v>19</v>
      </c>
      <c r="N274" s="225" t="s">
        <v>47</v>
      </c>
      <c r="O274" s="87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8" t="s">
        <v>158</v>
      </c>
      <c r="AT274" s="228" t="s">
        <v>153</v>
      </c>
      <c r="AU274" s="228" t="s">
        <v>85</v>
      </c>
      <c r="AY274" s="20" t="s">
        <v>151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20" t="s">
        <v>83</v>
      </c>
      <c r="BK274" s="229">
        <f>ROUND(I274*H274,2)</f>
        <v>0</v>
      </c>
      <c r="BL274" s="20" t="s">
        <v>158</v>
      </c>
      <c r="BM274" s="228" t="s">
        <v>1680</v>
      </c>
    </row>
    <row r="275" s="2" customFormat="1">
      <c r="A275" s="41"/>
      <c r="B275" s="42"/>
      <c r="C275" s="43"/>
      <c r="D275" s="230" t="s">
        <v>160</v>
      </c>
      <c r="E275" s="43"/>
      <c r="F275" s="231" t="s">
        <v>1400</v>
      </c>
      <c r="G275" s="43"/>
      <c r="H275" s="43"/>
      <c r="I275" s="232"/>
      <c r="J275" s="43"/>
      <c r="K275" s="43"/>
      <c r="L275" s="47"/>
      <c r="M275" s="233"/>
      <c r="N275" s="23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160</v>
      </c>
      <c r="AU275" s="20" t="s">
        <v>85</v>
      </c>
    </row>
    <row r="276" s="13" customFormat="1">
      <c r="A276" s="13"/>
      <c r="B276" s="235"/>
      <c r="C276" s="236"/>
      <c r="D276" s="237" t="s">
        <v>162</v>
      </c>
      <c r="E276" s="238" t="s">
        <v>19</v>
      </c>
      <c r="F276" s="239" t="s">
        <v>1681</v>
      </c>
      <c r="G276" s="236"/>
      <c r="H276" s="240">
        <v>370.25999999999999</v>
      </c>
      <c r="I276" s="241"/>
      <c r="J276" s="236"/>
      <c r="K276" s="236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162</v>
      </c>
      <c r="AU276" s="246" t="s">
        <v>85</v>
      </c>
      <c r="AV276" s="13" t="s">
        <v>85</v>
      </c>
      <c r="AW276" s="13" t="s">
        <v>37</v>
      </c>
      <c r="AX276" s="13" t="s">
        <v>83</v>
      </c>
      <c r="AY276" s="246" t="s">
        <v>151</v>
      </c>
    </row>
    <row r="277" s="2" customFormat="1" ht="24.15" customHeight="1">
      <c r="A277" s="41"/>
      <c r="B277" s="42"/>
      <c r="C277" s="217" t="s">
        <v>554</v>
      </c>
      <c r="D277" s="217" t="s">
        <v>153</v>
      </c>
      <c r="E277" s="218" t="s">
        <v>1402</v>
      </c>
      <c r="F277" s="219" t="s">
        <v>1403</v>
      </c>
      <c r="G277" s="220" t="s">
        <v>364</v>
      </c>
      <c r="H277" s="221">
        <v>27.539999999999999</v>
      </c>
      <c r="I277" s="222"/>
      <c r="J277" s="223">
        <f>ROUND(I277*H277,2)</f>
        <v>0</v>
      </c>
      <c r="K277" s="219" t="s">
        <v>157</v>
      </c>
      <c r="L277" s="47"/>
      <c r="M277" s="224" t="s">
        <v>19</v>
      </c>
      <c r="N277" s="225" t="s">
        <v>47</v>
      </c>
      <c r="O277" s="87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8" t="s">
        <v>158</v>
      </c>
      <c r="AT277" s="228" t="s">
        <v>153</v>
      </c>
      <c r="AU277" s="228" t="s">
        <v>85</v>
      </c>
      <c r="AY277" s="20" t="s">
        <v>151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20" t="s">
        <v>83</v>
      </c>
      <c r="BK277" s="229">
        <f>ROUND(I277*H277,2)</f>
        <v>0</v>
      </c>
      <c r="BL277" s="20" t="s">
        <v>158</v>
      </c>
      <c r="BM277" s="228" t="s">
        <v>1682</v>
      </c>
    </row>
    <row r="278" s="2" customFormat="1">
      <c r="A278" s="41"/>
      <c r="B278" s="42"/>
      <c r="C278" s="43"/>
      <c r="D278" s="230" t="s">
        <v>160</v>
      </c>
      <c r="E278" s="43"/>
      <c r="F278" s="231" t="s">
        <v>1405</v>
      </c>
      <c r="G278" s="43"/>
      <c r="H278" s="43"/>
      <c r="I278" s="232"/>
      <c r="J278" s="43"/>
      <c r="K278" s="43"/>
      <c r="L278" s="47"/>
      <c r="M278" s="233"/>
      <c r="N278" s="23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160</v>
      </c>
      <c r="AU278" s="20" t="s">
        <v>85</v>
      </c>
    </row>
    <row r="279" s="2" customFormat="1" ht="24.15" customHeight="1">
      <c r="A279" s="41"/>
      <c r="B279" s="42"/>
      <c r="C279" s="217" t="s">
        <v>558</v>
      </c>
      <c r="D279" s="217" t="s">
        <v>153</v>
      </c>
      <c r="E279" s="218" t="s">
        <v>1407</v>
      </c>
      <c r="F279" s="219" t="s">
        <v>1398</v>
      </c>
      <c r="G279" s="220" t="s">
        <v>364</v>
      </c>
      <c r="H279" s="221">
        <v>468.18000000000001</v>
      </c>
      <c r="I279" s="222"/>
      <c r="J279" s="223">
        <f>ROUND(I279*H279,2)</f>
        <v>0</v>
      </c>
      <c r="K279" s="219" t="s">
        <v>157</v>
      </c>
      <c r="L279" s="47"/>
      <c r="M279" s="224" t="s">
        <v>19</v>
      </c>
      <c r="N279" s="225" t="s">
        <v>47</v>
      </c>
      <c r="O279" s="87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8" t="s">
        <v>158</v>
      </c>
      <c r="AT279" s="228" t="s">
        <v>153</v>
      </c>
      <c r="AU279" s="228" t="s">
        <v>85</v>
      </c>
      <c r="AY279" s="20" t="s">
        <v>151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20" t="s">
        <v>83</v>
      </c>
      <c r="BK279" s="229">
        <f>ROUND(I279*H279,2)</f>
        <v>0</v>
      </c>
      <c r="BL279" s="20" t="s">
        <v>158</v>
      </c>
      <c r="BM279" s="228" t="s">
        <v>1683</v>
      </c>
    </row>
    <row r="280" s="2" customFormat="1">
      <c r="A280" s="41"/>
      <c r="B280" s="42"/>
      <c r="C280" s="43"/>
      <c r="D280" s="230" t="s">
        <v>160</v>
      </c>
      <c r="E280" s="43"/>
      <c r="F280" s="231" t="s">
        <v>1409</v>
      </c>
      <c r="G280" s="43"/>
      <c r="H280" s="43"/>
      <c r="I280" s="232"/>
      <c r="J280" s="43"/>
      <c r="K280" s="43"/>
      <c r="L280" s="47"/>
      <c r="M280" s="233"/>
      <c r="N280" s="23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160</v>
      </c>
      <c r="AU280" s="20" t="s">
        <v>85</v>
      </c>
    </row>
    <row r="281" s="13" customFormat="1">
      <c r="A281" s="13"/>
      <c r="B281" s="235"/>
      <c r="C281" s="236"/>
      <c r="D281" s="237" t="s">
        <v>162</v>
      </c>
      <c r="E281" s="238" t="s">
        <v>19</v>
      </c>
      <c r="F281" s="239" t="s">
        <v>1684</v>
      </c>
      <c r="G281" s="236"/>
      <c r="H281" s="240">
        <v>468.18000000000001</v>
      </c>
      <c r="I281" s="241"/>
      <c r="J281" s="236"/>
      <c r="K281" s="236"/>
      <c r="L281" s="242"/>
      <c r="M281" s="243"/>
      <c r="N281" s="244"/>
      <c r="O281" s="244"/>
      <c r="P281" s="244"/>
      <c r="Q281" s="244"/>
      <c r="R281" s="244"/>
      <c r="S281" s="244"/>
      <c r="T281" s="24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6" t="s">
        <v>162</v>
      </c>
      <c r="AU281" s="246" t="s">
        <v>85</v>
      </c>
      <c r="AV281" s="13" t="s">
        <v>85</v>
      </c>
      <c r="AW281" s="13" t="s">
        <v>37</v>
      </c>
      <c r="AX281" s="13" t="s">
        <v>83</v>
      </c>
      <c r="AY281" s="246" t="s">
        <v>151</v>
      </c>
    </row>
    <row r="282" s="2" customFormat="1" ht="24.15" customHeight="1">
      <c r="A282" s="41"/>
      <c r="B282" s="42"/>
      <c r="C282" s="217" t="s">
        <v>562</v>
      </c>
      <c r="D282" s="217" t="s">
        <v>153</v>
      </c>
      <c r="E282" s="218" t="s">
        <v>1411</v>
      </c>
      <c r="F282" s="219" t="s">
        <v>1412</v>
      </c>
      <c r="G282" s="220" t="s">
        <v>364</v>
      </c>
      <c r="H282" s="221">
        <v>26.035</v>
      </c>
      <c r="I282" s="222"/>
      <c r="J282" s="223">
        <f>ROUND(I282*H282,2)</f>
        <v>0</v>
      </c>
      <c r="K282" s="219" t="s">
        <v>157</v>
      </c>
      <c r="L282" s="47"/>
      <c r="M282" s="224" t="s">
        <v>19</v>
      </c>
      <c r="N282" s="225" t="s">
        <v>47</v>
      </c>
      <c r="O282" s="87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8" t="s">
        <v>158</v>
      </c>
      <c r="AT282" s="228" t="s">
        <v>153</v>
      </c>
      <c r="AU282" s="228" t="s">
        <v>85</v>
      </c>
      <c r="AY282" s="20" t="s">
        <v>151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20" t="s">
        <v>83</v>
      </c>
      <c r="BK282" s="229">
        <f>ROUND(I282*H282,2)</f>
        <v>0</v>
      </c>
      <c r="BL282" s="20" t="s">
        <v>158</v>
      </c>
      <c r="BM282" s="228" t="s">
        <v>1685</v>
      </c>
    </row>
    <row r="283" s="2" customFormat="1">
      <c r="A283" s="41"/>
      <c r="B283" s="42"/>
      <c r="C283" s="43"/>
      <c r="D283" s="230" t="s">
        <v>160</v>
      </c>
      <c r="E283" s="43"/>
      <c r="F283" s="231" t="s">
        <v>1414</v>
      </c>
      <c r="G283" s="43"/>
      <c r="H283" s="43"/>
      <c r="I283" s="232"/>
      <c r="J283" s="43"/>
      <c r="K283" s="43"/>
      <c r="L283" s="47"/>
      <c r="M283" s="233"/>
      <c r="N283" s="23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160</v>
      </c>
      <c r="AU283" s="20" t="s">
        <v>85</v>
      </c>
    </row>
    <row r="284" s="2" customFormat="1" ht="24.15" customHeight="1">
      <c r="A284" s="41"/>
      <c r="B284" s="42"/>
      <c r="C284" s="217" t="s">
        <v>567</v>
      </c>
      <c r="D284" s="217" t="s">
        <v>153</v>
      </c>
      <c r="E284" s="218" t="s">
        <v>1416</v>
      </c>
      <c r="F284" s="219" t="s">
        <v>1417</v>
      </c>
      <c r="G284" s="220" t="s">
        <v>364</v>
      </c>
      <c r="H284" s="221">
        <v>442.59500000000003</v>
      </c>
      <c r="I284" s="222"/>
      <c r="J284" s="223">
        <f>ROUND(I284*H284,2)</f>
        <v>0</v>
      </c>
      <c r="K284" s="219" t="s">
        <v>157</v>
      </c>
      <c r="L284" s="47"/>
      <c r="M284" s="224" t="s">
        <v>19</v>
      </c>
      <c r="N284" s="225" t="s">
        <v>47</v>
      </c>
      <c r="O284" s="87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8" t="s">
        <v>158</v>
      </c>
      <c r="AT284" s="228" t="s">
        <v>153</v>
      </c>
      <c r="AU284" s="228" t="s">
        <v>85</v>
      </c>
      <c r="AY284" s="20" t="s">
        <v>151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20" t="s">
        <v>83</v>
      </c>
      <c r="BK284" s="229">
        <f>ROUND(I284*H284,2)</f>
        <v>0</v>
      </c>
      <c r="BL284" s="20" t="s">
        <v>158</v>
      </c>
      <c r="BM284" s="228" t="s">
        <v>1686</v>
      </c>
    </row>
    <row r="285" s="2" customFormat="1">
      <c r="A285" s="41"/>
      <c r="B285" s="42"/>
      <c r="C285" s="43"/>
      <c r="D285" s="230" t="s">
        <v>160</v>
      </c>
      <c r="E285" s="43"/>
      <c r="F285" s="231" t="s">
        <v>1419</v>
      </c>
      <c r="G285" s="43"/>
      <c r="H285" s="43"/>
      <c r="I285" s="232"/>
      <c r="J285" s="43"/>
      <c r="K285" s="43"/>
      <c r="L285" s="47"/>
      <c r="M285" s="233"/>
      <c r="N285" s="234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160</v>
      </c>
      <c r="AU285" s="20" t="s">
        <v>85</v>
      </c>
    </row>
    <row r="286" s="13" customFormat="1">
      <c r="A286" s="13"/>
      <c r="B286" s="235"/>
      <c r="C286" s="236"/>
      <c r="D286" s="237" t="s">
        <v>162</v>
      </c>
      <c r="E286" s="238" t="s">
        <v>19</v>
      </c>
      <c r="F286" s="239" t="s">
        <v>1687</v>
      </c>
      <c r="G286" s="236"/>
      <c r="H286" s="240">
        <v>442.59500000000003</v>
      </c>
      <c r="I286" s="241"/>
      <c r="J286" s="236"/>
      <c r="K286" s="236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162</v>
      </c>
      <c r="AU286" s="246" t="s">
        <v>85</v>
      </c>
      <c r="AV286" s="13" t="s">
        <v>85</v>
      </c>
      <c r="AW286" s="13" t="s">
        <v>37</v>
      </c>
      <c r="AX286" s="13" t="s">
        <v>83</v>
      </c>
      <c r="AY286" s="246" t="s">
        <v>151</v>
      </c>
    </row>
    <row r="287" s="2" customFormat="1" ht="24.15" customHeight="1">
      <c r="A287" s="41"/>
      <c r="B287" s="42"/>
      <c r="C287" s="217" t="s">
        <v>573</v>
      </c>
      <c r="D287" s="217" t="s">
        <v>153</v>
      </c>
      <c r="E287" s="218" t="s">
        <v>1421</v>
      </c>
      <c r="F287" s="219" t="s">
        <v>1422</v>
      </c>
      <c r="G287" s="220" t="s">
        <v>364</v>
      </c>
      <c r="H287" s="221">
        <v>53.575000000000003</v>
      </c>
      <c r="I287" s="222"/>
      <c r="J287" s="223">
        <f>ROUND(I287*H287,2)</f>
        <v>0</v>
      </c>
      <c r="K287" s="219" t="s">
        <v>157</v>
      </c>
      <c r="L287" s="47"/>
      <c r="M287" s="224" t="s">
        <v>19</v>
      </c>
      <c r="N287" s="225" t="s">
        <v>47</v>
      </c>
      <c r="O287" s="87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8" t="s">
        <v>158</v>
      </c>
      <c r="AT287" s="228" t="s">
        <v>153</v>
      </c>
      <c r="AU287" s="228" t="s">
        <v>85</v>
      </c>
      <c r="AY287" s="20" t="s">
        <v>151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20" t="s">
        <v>83</v>
      </c>
      <c r="BK287" s="229">
        <f>ROUND(I287*H287,2)</f>
        <v>0</v>
      </c>
      <c r="BL287" s="20" t="s">
        <v>158</v>
      </c>
      <c r="BM287" s="228" t="s">
        <v>1688</v>
      </c>
    </row>
    <row r="288" s="2" customFormat="1">
      <c r="A288" s="41"/>
      <c r="B288" s="42"/>
      <c r="C288" s="43"/>
      <c r="D288" s="230" t="s">
        <v>160</v>
      </c>
      <c r="E288" s="43"/>
      <c r="F288" s="231" t="s">
        <v>1424</v>
      </c>
      <c r="G288" s="43"/>
      <c r="H288" s="43"/>
      <c r="I288" s="232"/>
      <c r="J288" s="43"/>
      <c r="K288" s="43"/>
      <c r="L288" s="47"/>
      <c r="M288" s="233"/>
      <c r="N288" s="23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160</v>
      </c>
      <c r="AU288" s="20" t="s">
        <v>85</v>
      </c>
    </row>
    <row r="289" s="13" customFormat="1">
      <c r="A289" s="13"/>
      <c r="B289" s="235"/>
      <c r="C289" s="236"/>
      <c r="D289" s="237" t="s">
        <v>162</v>
      </c>
      <c r="E289" s="238" t="s">
        <v>19</v>
      </c>
      <c r="F289" s="239" t="s">
        <v>1689</v>
      </c>
      <c r="G289" s="236"/>
      <c r="H289" s="240">
        <v>53.575000000000003</v>
      </c>
      <c r="I289" s="241"/>
      <c r="J289" s="236"/>
      <c r="K289" s="236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162</v>
      </c>
      <c r="AU289" s="246" t="s">
        <v>85</v>
      </c>
      <c r="AV289" s="13" t="s">
        <v>85</v>
      </c>
      <c r="AW289" s="13" t="s">
        <v>37</v>
      </c>
      <c r="AX289" s="13" t="s">
        <v>83</v>
      </c>
      <c r="AY289" s="246" t="s">
        <v>151</v>
      </c>
    </row>
    <row r="290" s="2" customFormat="1" ht="24.15" customHeight="1">
      <c r="A290" s="41"/>
      <c r="B290" s="42"/>
      <c r="C290" s="217" t="s">
        <v>577</v>
      </c>
      <c r="D290" s="217" t="s">
        <v>153</v>
      </c>
      <c r="E290" s="218" t="s">
        <v>1426</v>
      </c>
      <c r="F290" s="219" t="s">
        <v>363</v>
      </c>
      <c r="G290" s="220" t="s">
        <v>364</v>
      </c>
      <c r="H290" s="221">
        <v>20.434000000000001</v>
      </c>
      <c r="I290" s="222"/>
      <c r="J290" s="223">
        <f>ROUND(I290*H290,2)</f>
        <v>0</v>
      </c>
      <c r="K290" s="219" t="s">
        <v>157</v>
      </c>
      <c r="L290" s="47"/>
      <c r="M290" s="224" t="s">
        <v>19</v>
      </c>
      <c r="N290" s="225" t="s">
        <v>47</v>
      </c>
      <c r="O290" s="87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8" t="s">
        <v>158</v>
      </c>
      <c r="AT290" s="228" t="s">
        <v>153</v>
      </c>
      <c r="AU290" s="228" t="s">
        <v>85</v>
      </c>
      <c r="AY290" s="20" t="s">
        <v>151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20" t="s">
        <v>83</v>
      </c>
      <c r="BK290" s="229">
        <f>ROUND(I290*H290,2)</f>
        <v>0</v>
      </c>
      <c r="BL290" s="20" t="s">
        <v>158</v>
      </c>
      <c r="BM290" s="228" t="s">
        <v>1690</v>
      </c>
    </row>
    <row r="291" s="2" customFormat="1">
      <c r="A291" s="41"/>
      <c r="B291" s="42"/>
      <c r="C291" s="43"/>
      <c r="D291" s="230" t="s">
        <v>160</v>
      </c>
      <c r="E291" s="43"/>
      <c r="F291" s="231" t="s">
        <v>1428</v>
      </c>
      <c r="G291" s="43"/>
      <c r="H291" s="43"/>
      <c r="I291" s="232"/>
      <c r="J291" s="43"/>
      <c r="K291" s="43"/>
      <c r="L291" s="47"/>
      <c r="M291" s="233"/>
      <c r="N291" s="23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160</v>
      </c>
      <c r="AU291" s="20" t="s">
        <v>85</v>
      </c>
    </row>
    <row r="292" s="13" customFormat="1">
      <c r="A292" s="13"/>
      <c r="B292" s="235"/>
      <c r="C292" s="236"/>
      <c r="D292" s="237" t="s">
        <v>162</v>
      </c>
      <c r="E292" s="238" t="s">
        <v>19</v>
      </c>
      <c r="F292" s="239" t="s">
        <v>1691</v>
      </c>
      <c r="G292" s="236"/>
      <c r="H292" s="240">
        <v>20.434000000000001</v>
      </c>
      <c r="I292" s="241"/>
      <c r="J292" s="236"/>
      <c r="K292" s="236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162</v>
      </c>
      <c r="AU292" s="246" t="s">
        <v>85</v>
      </c>
      <c r="AV292" s="13" t="s">
        <v>85</v>
      </c>
      <c r="AW292" s="13" t="s">
        <v>37</v>
      </c>
      <c r="AX292" s="13" t="s">
        <v>83</v>
      </c>
      <c r="AY292" s="246" t="s">
        <v>151</v>
      </c>
    </row>
    <row r="293" s="2" customFormat="1" ht="24.15" customHeight="1">
      <c r="A293" s="41"/>
      <c r="B293" s="42"/>
      <c r="C293" s="217" t="s">
        <v>583</v>
      </c>
      <c r="D293" s="217" t="s">
        <v>153</v>
      </c>
      <c r="E293" s="218" t="s">
        <v>1430</v>
      </c>
      <c r="F293" s="219" t="s">
        <v>1431</v>
      </c>
      <c r="G293" s="220" t="s">
        <v>364</v>
      </c>
      <c r="H293" s="221">
        <v>1.3460000000000001</v>
      </c>
      <c r="I293" s="222"/>
      <c r="J293" s="223">
        <f>ROUND(I293*H293,2)</f>
        <v>0</v>
      </c>
      <c r="K293" s="219" t="s">
        <v>157</v>
      </c>
      <c r="L293" s="47"/>
      <c r="M293" s="224" t="s">
        <v>19</v>
      </c>
      <c r="N293" s="225" t="s">
        <v>47</v>
      </c>
      <c r="O293" s="87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8" t="s">
        <v>158</v>
      </c>
      <c r="AT293" s="228" t="s">
        <v>153</v>
      </c>
      <c r="AU293" s="228" t="s">
        <v>85</v>
      </c>
      <c r="AY293" s="20" t="s">
        <v>151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20" t="s">
        <v>83</v>
      </c>
      <c r="BK293" s="229">
        <f>ROUND(I293*H293,2)</f>
        <v>0</v>
      </c>
      <c r="BL293" s="20" t="s">
        <v>158</v>
      </c>
      <c r="BM293" s="228" t="s">
        <v>1692</v>
      </c>
    </row>
    <row r="294" s="2" customFormat="1">
      <c r="A294" s="41"/>
      <c r="B294" s="42"/>
      <c r="C294" s="43"/>
      <c r="D294" s="230" t="s">
        <v>160</v>
      </c>
      <c r="E294" s="43"/>
      <c r="F294" s="231" t="s">
        <v>1433</v>
      </c>
      <c r="G294" s="43"/>
      <c r="H294" s="43"/>
      <c r="I294" s="232"/>
      <c r="J294" s="43"/>
      <c r="K294" s="43"/>
      <c r="L294" s="47"/>
      <c r="M294" s="233"/>
      <c r="N294" s="23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160</v>
      </c>
      <c r="AU294" s="20" t="s">
        <v>85</v>
      </c>
    </row>
    <row r="295" s="12" customFormat="1" ht="22.8" customHeight="1">
      <c r="A295" s="12"/>
      <c r="B295" s="201"/>
      <c r="C295" s="202"/>
      <c r="D295" s="203" t="s">
        <v>75</v>
      </c>
      <c r="E295" s="215" t="s">
        <v>1080</v>
      </c>
      <c r="F295" s="215" t="s">
        <v>1081</v>
      </c>
      <c r="G295" s="202"/>
      <c r="H295" s="202"/>
      <c r="I295" s="205"/>
      <c r="J295" s="216">
        <f>BK295</f>
        <v>0</v>
      </c>
      <c r="K295" s="202"/>
      <c r="L295" s="207"/>
      <c r="M295" s="208"/>
      <c r="N295" s="209"/>
      <c r="O295" s="209"/>
      <c r="P295" s="210">
        <f>SUM(P296:P298)</f>
        <v>0</v>
      </c>
      <c r="Q295" s="209"/>
      <c r="R295" s="210">
        <f>SUM(R296:R298)</f>
        <v>0</v>
      </c>
      <c r="S295" s="209"/>
      <c r="T295" s="211">
        <f>SUM(T296:T298)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2" t="s">
        <v>83</v>
      </c>
      <c r="AT295" s="213" t="s">
        <v>75</v>
      </c>
      <c r="AU295" s="213" t="s">
        <v>83</v>
      </c>
      <c r="AY295" s="212" t="s">
        <v>151</v>
      </c>
      <c r="BK295" s="214">
        <f>SUM(BK296:BK298)</f>
        <v>0</v>
      </c>
    </row>
    <row r="296" s="2" customFormat="1" ht="24.15" customHeight="1">
      <c r="A296" s="41"/>
      <c r="B296" s="42"/>
      <c r="C296" s="217" t="s">
        <v>587</v>
      </c>
      <c r="D296" s="217" t="s">
        <v>153</v>
      </c>
      <c r="E296" s="218" t="s">
        <v>1573</v>
      </c>
      <c r="F296" s="219" t="s">
        <v>1574</v>
      </c>
      <c r="G296" s="220" t="s">
        <v>364</v>
      </c>
      <c r="H296" s="221">
        <v>47.722999999999999</v>
      </c>
      <c r="I296" s="222"/>
      <c r="J296" s="223">
        <f>ROUND(I296*H296,2)</f>
        <v>0</v>
      </c>
      <c r="K296" s="219" t="s">
        <v>157</v>
      </c>
      <c r="L296" s="47"/>
      <c r="M296" s="224" t="s">
        <v>19</v>
      </c>
      <c r="N296" s="225" t="s">
        <v>47</v>
      </c>
      <c r="O296" s="87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8" t="s">
        <v>158</v>
      </c>
      <c r="AT296" s="228" t="s">
        <v>153</v>
      </c>
      <c r="AU296" s="228" t="s">
        <v>85</v>
      </c>
      <c r="AY296" s="20" t="s">
        <v>151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20" t="s">
        <v>83</v>
      </c>
      <c r="BK296" s="229">
        <f>ROUND(I296*H296,2)</f>
        <v>0</v>
      </c>
      <c r="BL296" s="20" t="s">
        <v>158</v>
      </c>
      <c r="BM296" s="228" t="s">
        <v>1693</v>
      </c>
    </row>
    <row r="297" s="2" customFormat="1">
      <c r="A297" s="41"/>
      <c r="B297" s="42"/>
      <c r="C297" s="43"/>
      <c r="D297" s="230" t="s">
        <v>160</v>
      </c>
      <c r="E297" s="43"/>
      <c r="F297" s="231" t="s">
        <v>1576</v>
      </c>
      <c r="G297" s="43"/>
      <c r="H297" s="43"/>
      <c r="I297" s="232"/>
      <c r="J297" s="43"/>
      <c r="K297" s="43"/>
      <c r="L297" s="47"/>
      <c r="M297" s="233"/>
      <c r="N297" s="23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160</v>
      </c>
      <c r="AU297" s="20" t="s">
        <v>85</v>
      </c>
    </row>
    <row r="298" s="13" customFormat="1">
      <c r="A298" s="13"/>
      <c r="B298" s="235"/>
      <c r="C298" s="236"/>
      <c r="D298" s="237" t="s">
        <v>162</v>
      </c>
      <c r="E298" s="238" t="s">
        <v>19</v>
      </c>
      <c r="F298" s="239" t="s">
        <v>1694</v>
      </c>
      <c r="G298" s="236"/>
      <c r="H298" s="240">
        <v>47.722999999999999</v>
      </c>
      <c r="I298" s="241"/>
      <c r="J298" s="236"/>
      <c r="K298" s="236"/>
      <c r="L298" s="242"/>
      <c r="M298" s="289"/>
      <c r="N298" s="290"/>
      <c r="O298" s="290"/>
      <c r="P298" s="290"/>
      <c r="Q298" s="290"/>
      <c r="R298" s="290"/>
      <c r="S298" s="290"/>
      <c r="T298" s="29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162</v>
      </c>
      <c r="AU298" s="246" t="s">
        <v>85</v>
      </c>
      <c r="AV298" s="13" t="s">
        <v>85</v>
      </c>
      <c r="AW298" s="13" t="s">
        <v>37</v>
      </c>
      <c r="AX298" s="13" t="s">
        <v>83</v>
      </c>
      <c r="AY298" s="246" t="s">
        <v>151</v>
      </c>
    </row>
    <row r="299" s="2" customFormat="1" ht="6.96" customHeight="1">
      <c r="A299" s="41"/>
      <c r="B299" s="62"/>
      <c r="C299" s="63"/>
      <c r="D299" s="63"/>
      <c r="E299" s="63"/>
      <c r="F299" s="63"/>
      <c r="G299" s="63"/>
      <c r="H299" s="63"/>
      <c r="I299" s="63"/>
      <c r="J299" s="63"/>
      <c r="K299" s="63"/>
      <c r="L299" s="47"/>
      <c r="M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</row>
  </sheetData>
  <sheetProtection sheet="1" autoFilter="0" formatColumns="0" formatRows="0" objects="1" scenarios="1" spinCount="100000" saltValue="r/3uzDtyGLgD7G/DdAaHlWZvw6AHQLemY/5TWxjGn+SpLXKMX3wc61vlf26VODSkM1d5MHPIv3iY9AmD49WIUw==" hashValue="QG4xAKFYA21TgbXysqroFh+aXMZyMNr3CGZ4ZZMvwycI1WK9jtl3lll3HPpkWDqtFmhdrQE7Tpn2GXVqoUvNnw==" algorithmName="SHA-512" password="CC35"/>
  <autoFilter ref="C91:K2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5_01/121151103"/>
    <hyperlink ref="F99" r:id="rId2" display="https://podminky.urs.cz/item/CS_URS_2025_01/122251101"/>
    <hyperlink ref="F102" r:id="rId3" display="https://podminky.urs.cz/item/CS_URS_2025_01/132251101"/>
    <hyperlink ref="F105" r:id="rId4" display="https://podminky.urs.cz/item/CS_URS_2025_01/162251102"/>
    <hyperlink ref="F108" r:id="rId5" display="https://podminky.urs.cz/item/CS_URS_2025_01/162751117"/>
    <hyperlink ref="F111" r:id="rId6" display="https://podminky.urs.cz/item/CS_URS_2025_01/162751119"/>
    <hyperlink ref="F114" r:id="rId7" display="https://podminky.urs.cz/item/CS_URS_2025_01/167151101"/>
    <hyperlink ref="F117" r:id="rId8" display="https://podminky.urs.cz/item/CS_URS_2025_01/171201231"/>
    <hyperlink ref="F120" r:id="rId9" display="https://podminky.urs.cz/item/CS_URS_2025_01/171251201"/>
    <hyperlink ref="F123" r:id="rId10" display="https://podminky.urs.cz/item/CS_URS_2025_01/174151101"/>
    <hyperlink ref="F128" r:id="rId11" display="https://podminky.urs.cz/item/CS_URS_2025_01/181351003"/>
    <hyperlink ref="F131" r:id="rId12" display="https://podminky.urs.cz/item/CS_URS_2025_01/181411131"/>
    <hyperlink ref="F136" r:id="rId13" display="https://podminky.urs.cz/item/CS_URS_2025_01/181951111"/>
    <hyperlink ref="F147" r:id="rId14" display="https://podminky.urs.cz/item/CS_URS_2025_01/183403153"/>
    <hyperlink ref="F150" r:id="rId15" display="https://podminky.urs.cz/item/CS_URS_2025_01/183403161"/>
    <hyperlink ref="F153" r:id="rId16" display="https://podminky.urs.cz/item/CS_URS_2025_01/184813511"/>
    <hyperlink ref="F156" r:id="rId17" display="https://podminky.urs.cz/item/CS_URS_2025_01/184813521"/>
    <hyperlink ref="F161" r:id="rId18" display="https://podminky.urs.cz/item/CS_URS_2025_01/113106142"/>
    <hyperlink ref="F166" r:id="rId19" display="https://podminky.urs.cz/item/CS_URS_2025_01/113107151"/>
    <hyperlink ref="F171" r:id="rId20" display="https://podminky.urs.cz/item/CS_URS_2025_01/113107321"/>
    <hyperlink ref="F176" r:id="rId21" display="https://podminky.urs.cz/item/CS_URS_2025_01/113154518"/>
    <hyperlink ref="F181" r:id="rId22" display="https://podminky.urs.cz/item/CS_URS_2025_01/113202111"/>
    <hyperlink ref="F190" r:id="rId23" display="https://podminky.urs.cz/item/CS_URS_2025_01/564731101"/>
    <hyperlink ref="F195" r:id="rId24" display="https://podminky.urs.cz/item/CS_URS_2025_01/564801111"/>
    <hyperlink ref="F200" r:id="rId25" display="https://podminky.urs.cz/item/CS_URS_2025_01/565135101"/>
    <hyperlink ref="F203" r:id="rId26" display="https://podminky.urs.cz/item/CS_URS_2025_01/573211112"/>
    <hyperlink ref="F206" r:id="rId27" display="https://podminky.urs.cz/item/CS_URS_2025_01/577144031"/>
    <hyperlink ref="F211" r:id="rId28" display="https://podminky.urs.cz/item/CS_URS_2025_01/596211112"/>
    <hyperlink ref="F222" r:id="rId29" display="https://podminky.urs.cz/item/CS_URS_2025_01/596211115"/>
    <hyperlink ref="F228" r:id="rId30" display="https://podminky.urs.cz/item/CS_URS_2025_01/915491211"/>
    <hyperlink ref="F234" r:id="rId31" display="https://podminky.urs.cz/item/CS_URS_2025_01/916131213"/>
    <hyperlink ref="F252" r:id="rId32" display="https://podminky.urs.cz/item/CS_URS_2025_01/916231213"/>
    <hyperlink ref="F261" r:id="rId33" display="https://podminky.urs.cz/item/CS_URS_2025_01/919732211"/>
    <hyperlink ref="F266" r:id="rId34" display="https://podminky.urs.cz/item/CS_URS_2025_01/919735112"/>
    <hyperlink ref="F272" r:id="rId35" display="https://podminky.urs.cz/item/CS_URS_2025_01/997221551"/>
    <hyperlink ref="F275" r:id="rId36" display="https://podminky.urs.cz/item/CS_URS_2025_01/997221559"/>
    <hyperlink ref="F278" r:id="rId37" display="https://podminky.urs.cz/item/CS_URS_2025_01/997221561"/>
    <hyperlink ref="F280" r:id="rId38" display="https://podminky.urs.cz/item/CS_URS_2025_01/997221569"/>
    <hyperlink ref="F283" r:id="rId39" display="https://podminky.urs.cz/item/CS_URS_2025_01/997221571"/>
    <hyperlink ref="F285" r:id="rId40" display="https://podminky.urs.cz/item/CS_URS_2025_01/997221579"/>
    <hyperlink ref="F288" r:id="rId41" display="https://podminky.urs.cz/item/CS_URS_2025_01/997221861"/>
    <hyperlink ref="F291" r:id="rId42" display="https://podminky.urs.cz/item/CS_URS_2025_01/997221873"/>
    <hyperlink ref="F294" r:id="rId43" display="https://podminky.urs.cz/item/CS_URS_2025_01/997221875"/>
    <hyperlink ref="F297" r:id="rId44" display="https://podminky.urs.cz/item/CS_URS_2025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85</v>
      </c>
    </row>
    <row r="4" s="1" customFormat="1" ht="24.96" customHeight="1">
      <c r="B4" s="23"/>
      <c r="D4" s="144" t="s">
        <v>118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Chvaletice ulice Husova vodovod oprava chodníků pro Město Chvaletice</v>
      </c>
      <c r="F7" s="146"/>
      <c r="G7" s="146"/>
      <c r="H7" s="146"/>
      <c r="L7" s="23"/>
    </row>
    <row r="8" s="1" customFormat="1" ht="12" customHeight="1">
      <c r="B8" s="23"/>
      <c r="D8" s="146" t="s">
        <v>119</v>
      </c>
      <c r="L8" s="23"/>
    </row>
    <row r="9" s="2" customFormat="1" ht="16.5" customHeight="1">
      <c r="A9" s="41"/>
      <c r="B9" s="47"/>
      <c r="C9" s="41"/>
      <c r="D9" s="41"/>
      <c r="E9" s="147" t="s">
        <v>1438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121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0" t="s">
        <v>1695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1440</v>
      </c>
      <c r="G14" s="41"/>
      <c r="H14" s="41"/>
      <c r="I14" s="146" t="s">
        <v>23</v>
      </c>
      <c r="J14" s="151" t="str">
        <f>'Rekapitulace stavby'!AN8</f>
        <v>3. 2. 2025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1441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1442</v>
      </c>
      <c r="F17" s="41"/>
      <c r="G17" s="41"/>
      <c r="H17" s="41"/>
      <c r="I17" s="146" t="s">
        <v>29</v>
      </c>
      <c r="J17" s="136" t="s">
        <v>1443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34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6" t="s">
        <v>29</v>
      </c>
      <c r="J23" s="136" t="s">
        <v>36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38</v>
      </c>
      <c r="E25" s="41"/>
      <c r="F25" s="41"/>
      <c r="G25" s="41"/>
      <c r="H25" s="41"/>
      <c r="I25" s="146" t="s">
        <v>26</v>
      </c>
      <c r="J25" s="136" t="str">
        <f>IF('Rekapitulace stavby'!AN19="","",'Rekapitulace stavby'!AN19)</f>
        <v/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6" t="s">
        <v>29</v>
      </c>
      <c r="J26" s="136" t="str">
        <f>IF('Rekapitulace stavby'!AN20="","",'Rekapitulace stavby'!AN20)</f>
        <v/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40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19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42</v>
      </c>
      <c r="E32" s="41"/>
      <c r="F32" s="41"/>
      <c r="G32" s="41"/>
      <c r="H32" s="41"/>
      <c r="I32" s="41"/>
      <c r="J32" s="158">
        <f>ROUND(J92,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44</v>
      </c>
      <c r="G34" s="41"/>
      <c r="H34" s="41"/>
      <c r="I34" s="159" t="s">
        <v>43</v>
      </c>
      <c r="J34" s="159" t="s">
        <v>45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48" t="s">
        <v>46</v>
      </c>
      <c r="E35" s="146" t="s">
        <v>47</v>
      </c>
      <c r="F35" s="160">
        <f>ROUND((SUM(BE92:BE291)),  2)</f>
        <v>0</v>
      </c>
      <c r="G35" s="41"/>
      <c r="H35" s="41"/>
      <c r="I35" s="161">
        <v>0.20999999999999999</v>
      </c>
      <c r="J35" s="160">
        <f>ROUND(((SUM(BE92:BE291))*I35),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48</v>
      </c>
      <c r="F36" s="160">
        <f>ROUND((SUM(BF92:BF291)),  2)</f>
        <v>0</v>
      </c>
      <c r="G36" s="41"/>
      <c r="H36" s="41"/>
      <c r="I36" s="161">
        <v>0.12</v>
      </c>
      <c r="J36" s="160">
        <f>ROUND(((SUM(BF92:BF291))*I36),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49</v>
      </c>
      <c r="F37" s="160">
        <f>ROUND((SUM(BG92:BG291)),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50</v>
      </c>
      <c r="F38" s="160">
        <f>ROUND((SUM(BH92:BH291)),  2)</f>
        <v>0</v>
      </c>
      <c r="G38" s="41"/>
      <c r="H38" s="41"/>
      <c r="I38" s="161">
        <v>0.12</v>
      </c>
      <c r="J38" s="160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51</v>
      </c>
      <c r="F39" s="160">
        <f>ROUND((SUM(BI92:BI291)),  2)</f>
        <v>0</v>
      </c>
      <c r="G39" s="41"/>
      <c r="H39" s="41"/>
      <c r="I39" s="161">
        <v>0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Chvaletice ulice Husova vodovod oprava chodníků pro Město Chvaletice</v>
      </c>
      <c r="F50" s="35"/>
      <c r="G50" s="35"/>
      <c r="H50" s="35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1438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121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03 - Chodník ulice Husova mezi křižovatkou s ulicí ČS Armády a se Smetanovou ulicí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Chvaletice k.ú. Telčice Husova ulice</v>
      </c>
      <c r="G56" s="43"/>
      <c r="H56" s="43"/>
      <c r="I56" s="35" t="s">
        <v>23</v>
      </c>
      <c r="J56" s="75" t="str">
        <f>IF(J14="","",J14)</f>
        <v>3. 2. 2025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Chvaletice U Stadionu 237, 533 12 Chvaletice</v>
      </c>
      <c r="G58" s="43"/>
      <c r="H58" s="43"/>
      <c r="I58" s="35" t="s">
        <v>33</v>
      </c>
      <c r="J58" s="39" t="str">
        <f>E23</f>
        <v>BKN spol.s r.o., Vladislavova 29, 56601Vysoké Mýto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38</v>
      </c>
      <c r="J59" s="39" t="str">
        <f>E26</f>
        <v xml:space="preserve"> 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127</v>
      </c>
      <c r="D61" s="176"/>
      <c r="E61" s="176"/>
      <c r="F61" s="176"/>
      <c r="G61" s="176"/>
      <c r="H61" s="176"/>
      <c r="I61" s="176"/>
      <c r="J61" s="177" t="s">
        <v>128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74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129</v>
      </c>
    </row>
    <row r="64" s="9" customFormat="1" ht="24.96" customHeight="1">
      <c r="A64" s="9"/>
      <c r="B64" s="179"/>
      <c r="C64" s="180"/>
      <c r="D64" s="181" t="s">
        <v>130</v>
      </c>
      <c r="E64" s="182"/>
      <c r="F64" s="182"/>
      <c r="G64" s="182"/>
      <c r="H64" s="182"/>
      <c r="I64" s="182"/>
      <c r="J64" s="183">
        <f>J93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27"/>
      <c r="D65" s="186" t="s">
        <v>131</v>
      </c>
      <c r="E65" s="187"/>
      <c r="F65" s="187"/>
      <c r="G65" s="187"/>
      <c r="H65" s="187"/>
      <c r="I65" s="187"/>
      <c r="J65" s="188">
        <f>J94</f>
        <v>0</v>
      </c>
      <c r="K65" s="127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27"/>
      <c r="D66" s="186" t="s">
        <v>1696</v>
      </c>
      <c r="E66" s="187"/>
      <c r="F66" s="187"/>
      <c r="G66" s="187"/>
      <c r="H66" s="187"/>
      <c r="I66" s="187"/>
      <c r="J66" s="188">
        <f>J156</f>
        <v>0</v>
      </c>
      <c r="K66" s="127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27"/>
      <c r="D67" s="186" t="s">
        <v>1090</v>
      </c>
      <c r="E67" s="187"/>
      <c r="F67" s="187"/>
      <c r="G67" s="187"/>
      <c r="H67" s="187"/>
      <c r="I67" s="187"/>
      <c r="J67" s="188">
        <f>J187</f>
        <v>0</v>
      </c>
      <c r="K67" s="127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27"/>
      <c r="D68" s="186" t="s">
        <v>134</v>
      </c>
      <c r="E68" s="187"/>
      <c r="F68" s="187"/>
      <c r="G68" s="187"/>
      <c r="H68" s="187"/>
      <c r="I68" s="187"/>
      <c r="J68" s="188">
        <f>J226</f>
        <v>0</v>
      </c>
      <c r="K68" s="127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27"/>
      <c r="D69" s="186" t="s">
        <v>1697</v>
      </c>
      <c r="E69" s="187"/>
      <c r="F69" s="187"/>
      <c r="G69" s="187"/>
      <c r="H69" s="187"/>
      <c r="I69" s="187"/>
      <c r="J69" s="188">
        <f>J262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135</v>
      </c>
      <c r="E70" s="187"/>
      <c r="F70" s="187"/>
      <c r="G70" s="187"/>
      <c r="H70" s="187"/>
      <c r="I70" s="187"/>
      <c r="J70" s="188">
        <f>J288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9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136</v>
      </c>
      <c r="D77" s="43"/>
      <c r="E77" s="43"/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73" t="str">
        <f>E7</f>
        <v>Chvaletice ulice Husova vodovod oprava chodníků pro Město Chvaletice</v>
      </c>
      <c r="F80" s="35"/>
      <c r="G80" s="35"/>
      <c r="H80" s="35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119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1"/>
      <c r="B82" s="42"/>
      <c r="C82" s="43"/>
      <c r="D82" s="43"/>
      <c r="E82" s="173" t="s">
        <v>1438</v>
      </c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121</v>
      </c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E11</f>
        <v>SO 03 - Chodník ulice Husova mezi křižovatkou s ulicí ČS Armády a se Smetanovou ulicí</v>
      </c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F14</f>
        <v>Chvaletice k.ú. Telčice Husova ulice</v>
      </c>
      <c r="G86" s="43"/>
      <c r="H86" s="43"/>
      <c r="I86" s="35" t="s">
        <v>23</v>
      </c>
      <c r="J86" s="75" t="str">
        <f>IF(J14="","",J14)</f>
        <v>3. 2. 2025</v>
      </c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40.05" customHeight="1">
      <c r="A88" s="41"/>
      <c r="B88" s="42"/>
      <c r="C88" s="35" t="s">
        <v>25</v>
      </c>
      <c r="D88" s="43"/>
      <c r="E88" s="43"/>
      <c r="F88" s="30" t="str">
        <f>E17</f>
        <v>Město Chvaletice U Stadionu 237, 533 12 Chvaletice</v>
      </c>
      <c r="G88" s="43"/>
      <c r="H88" s="43"/>
      <c r="I88" s="35" t="s">
        <v>33</v>
      </c>
      <c r="J88" s="39" t="str">
        <f>E23</f>
        <v>BKN spol.s r.o., Vladislavova 29, 56601Vysoké Mýto</v>
      </c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IF(E20="","",E20)</f>
        <v>Vyplň údaj</v>
      </c>
      <c r="G89" s="43"/>
      <c r="H89" s="43"/>
      <c r="I89" s="35" t="s">
        <v>38</v>
      </c>
      <c r="J89" s="39" t="str">
        <f>E26</f>
        <v xml:space="preserve"> </v>
      </c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90"/>
      <c r="B91" s="191"/>
      <c r="C91" s="192" t="s">
        <v>137</v>
      </c>
      <c r="D91" s="193" t="s">
        <v>61</v>
      </c>
      <c r="E91" s="193" t="s">
        <v>57</v>
      </c>
      <c r="F91" s="193" t="s">
        <v>58</v>
      </c>
      <c r="G91" s="193" t="s">
        <v>138</v>
      </c>
      <c r="H91" s="193" t="s">
        <v>139</v>
      </c>
      <c r="I91" s="193" t="s">
        <v>140</v>
      </c>
      <c r="J91" s="193" t="s">
        <v>128</v>
      </c>
      <c r="K91" s="194" t="s">
        <v>141</v>
      </c>
      <c r="L91" s="195"/>
      <c r="M91" s="95" t="s">
        <v>19</v>
      </c>
      <c r="N91" s="96" t="s">
        <v>46</v>
      </c>
      <c r="O91" s="96" t="s">
        <v>142</v>
      </c>
      <c r="P91" s="96" t="s">
        <v>143</v>
      </c>
      <c r="Q91" s="96" t="s">
        <v>144</v>
      </c>
      <c r="R91" s="96" t="s">
        <v>145</v>
      </c>
      <c r="S91" s="96" t="s">
        <v>146</v>
      </c>
      <c r="T91" s="97" t="s">
        <v>147</v>
      </c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</row>
    <row r="92" s="2" customFormat="1" ht="22.8" customHeight="1">
      <c r="A92" s="41"/>
      <c r="B92" s="42"/>
      <c r="C92" s="102" t="s">
        <v>148</v>
      </c>
      <c r="D92" s="43"/>
      <c r="E92" s="43"/>
      <c r="F92" s="43"/>
      <c r="G92" s="43"/>
      <c r="H92" s="43"/>
      <c r="I92" s="43"/>
      <c r="J92" s="196">
        <f>BK92</f>
        <v>0</v>
      </c>
      <c r="K92" s="43"/>
      <c r="L92" s="47"/>
      <c r="M92" s="98"/>
      <c r="N92" s="197"/>
      <c r="O92" s="99"/>
      <c r="P92" s="198">
        <f>P93</f>
        <v>0</v>
      </c>
      <c r="Q92" s="99"/>
      <c r="R92" s="198">
        <f>R93</f>
        <v>47.530766500000006</v>
      </c>
      <c r="S92" s="99"/>
      <c r="T92" s="199">
        <f>T93</f>
        <v>64.687524999999994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75</v>
      </c>
      <c r="AU92" s="20" t="s">
        <v>129</v>
      </c>
      <c r="BK92" s="200">
        <f>BK93</f>
        <v>0</v>
      </c>
    </row>
    <row r="93" s="12" customFormat="1" ht="25.92" customHeight="1">
      <c r="A93" s="12"/>
      <c r="B93" s="201"/>
      <c r="C93" s="202"/>
      <c r="D93" s="203" t="s">
        <v>75</v>
      </c>
      <c r="E93" s="204" t="s">
        <v>149</v>
      </c>
      <c r="F93" s="204" t="s">
        <v>150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P94+P156+P187+P226+P262+P288</f>
        <v>0</v>
      </c>
      <c r="Q93" s="209"/>
      <c r="R93" s="210">
        <f>R94+R156+R187+R226+R262+R288</f>
        <v>47.530766500000006</v>
      </c>
      <c r="S93" s="209"/>
      <c r="T93" s="211">
        <f>T94+T156+T187+T226+T262+T288</f>
        <v>64.687524999999994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83</v>
      </c>
      <c r="AT93" s="213" t="s">
        <v>75</v>
      </c>
      <c r="AU93" s="213" t="s">
        <v>76</v>
      </c>
      <c r="AY93" s="212" t="s">
        <v>151</v>
      </c>
      <c r="BK93" s="214">
        <f>BK94+BK156+BK187+BK226+BK262+BK288</f>
        <v>0</v>
      </c>
    </row>
    <row r="94" s="12" customFormat="1" ht="22.8" customHeight="1">
      <c r="A94" s="12"/>
      <c r="B94" s="201"/>
      <c r="C94" s="202"/>
      <c r="D94" s="203" t="s">
        <v>75</v>
      </c>
      <c r="E94" s="215" t="s">
        <v>83</v>
      </c>
      <c r="F94" s="215" t="s">
        <v>152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SUM(P95:P155)</f>
        <v>0</v>
      </c>
      <c r="Q94" s="209"/>
      <c r="R94" s="210">
        <f>SUM(R95:R155)</f>
        <v>4.5985130000000005</v>
      </c>
      <c r="S94" s="209"/>
      <c r="T94" s="211">
        <f>SUM(T95:T155)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2" t="s">
        <v>83</v>
      </c>
      <c r="AT94" s="213" t="s">
        <v>75</v>
      </c>
      <c r="AU94" s="213" t="s">
        <v>83</v>
      </c>
      <c r="AY94" s="212" t="s">
        <v>151</v>
      </c>
      <c r="BK94" s="214">
        <f>SUM(BK95:BK155)</f>
        <v>0</v>
      </c>
    </row>
    <row r="95" s="2" customFormat="1" ht="16.5" customHeight="1">
      <c r="A95" s="41"/>
      <c r="B95" s="42"/>
      <c r="C95" s="217" t="s">
        <v>83</v>
      </c>
      <c r="D95" s="217" t="s">
        <v>153</v>
      </c>
      <c r="E95" s="218" t="s">
        <v>1445</v>
      </c>
      <c r="F95" s="219" t="s">
        <v>1446</v>
      </c>
      <c r="G95" s="220" t="s">
        <v>193</v>
      </c>
      <c r="H95" s="221">
        <v>42.881999999999998</v>
      </c>
      <c r="I95" s="222"/>
      <c r="J95" s="223">
        <f>ROUND(I95*H95,2)</f>
        <v>0</v>
      </c>
      <c r="K95" s="219" t="s">
        <v>157</v>
      </c>
      <c r="L95" s="47"/>
      <c r="M95" s="224" t="s">
        <v>19</v>
      </c>
      <c r="N95" s="225" t="s">
        <v>47</v>
      </c>
      <c r="O95" s="87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8" t="s">
        <v>158</v>
      </c>
      <c r="AT95" s="228" t="s">
        <v>153</v>
      </c>
      <c r="AU95" s="228" t="s">
        <v>85</v>
      </c>
      <c r="AY95" s="20" t="s">
        <v>151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0" t="s">
        <v>83</v>
      </c>
      <c r="BK95" s="229">
        <f>ROUND(I95*H95,2)</f>
        <v>0</v>
      </c>
      <c r="BL95" s="20" t="s">
        <v>158</v>
      </c>
      <c r="BM95" s="228" t="s">
        <v>1698</v>
      </c>
    </row>
    <row r="96" s="2" customFormat="1">
      <c r="A96" s="41"/>
      <c r="B96" s="42"/>
      <c r="C96" s="43"/>
      <c r="D96" s="230" t="s">
        <v>160</v>
      </c>
      <c r="E96" s="43"/>
      <c r="F96" s="231" t="s">
        <v>1448</v>
      </c>
      <c r="G96" s="43"/>
      <c r="H96" s="43"/>
      <c r="I96" s="232"/>
      <c r="J96" s="43"/>
      <c r="K96" s="43"/>
      <c r="L96" s="47"/>
      <c r="M96" s="233"/>
      <c r="N96" s="23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160</v>
      </c>
      <c r="AU96" s="20" t="s">
        <v>85</v>
      </c>
    </row>
    <row r="97" s="13" customFormat="1">
      <c r="A97" s="13"/>
      <c r="B97" s="235"/>
      <c r="C97" s="236"/>
      <c r="D97" s="237" t="s">
        <v>162</v>
      </c>
      <c r="E97" s="238" t="s">
        <v>19</v>
      </c>
      <c r="F97" s="239" t="s">
        <v>1699</v>
      </c>
      <c r="G97" s="236"/>
      <c r="H97" s="240">
        <v>42.881999999999998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162</v>
      </c>
      <c r="AU97" s="246" t="s">
        <v>85</v>
      </c>
      <c r="AV97" s="13" t="s">
        <v>85</v>
      </c>
      <c r="AW97" s="13" t="s">
        <v>37</v>
      </c>
      <c r="AX97" s="13" t="s">
        <v>83</v>
      </c>
      <c r="AY97" s="246" t="s">
        <v>151</v>
      </c>
    </row>
    <row r="98" s="2" customFormat="1" ht="24.15" customHeight="1">
      <c r="A98" s="41"/>
      <c r="B98" s="42"/>
      <c r="C98" s="217" t="s">
        <v>85</v>
      </c>
      <c r="D98" s="217" t="s">
        <v>153</v>
      </c>
      <c r="E98" s="218" t="s">
        <v>1450</v>
      </c>
      <c r="F98" s="219" t="s">
        <v>1451</v>
      </c>
      <c r="G98" s="220" t="s">
        <v>211</v>
      </c>
      <c r="H98" s="221">
        <v>9.9550000000000001</v>
      </c>
      <c r="I98" s="222"/>
      <c r="J98" s="223">
        <f>ROUND(I98*H98,2)</f>
        <v>0</v>
      </c>
      <c r="K98" s="219" t="s">
        <v>157</v>
      </c>
      <c r="L98" s="47"/>
      <c r="M98" s="224" t="s">
        <v>19</v>
      </c>
      <c r="N98" s="225" t="s">
        <v>47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158</v>
      </c>
      <c r="AT98" s="228" t="s">
        <v>153</v>
      </c>
      <c r="AU98" s="228" t="s">
        <v>85</v>
      </c>
      <c r="AY98" s="20" t="s">
        <v>151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83</v>
      </c>
      <c r="BK98" s="229">
        <f>ROUND(I98*H98,2)</f>
        <v>0</v>
      </c>
      <c r="BL98" s="20" t="s">
        <v>158</v>
      </c>
      <c r="BM98" s="228" t="s">
        <v>1700</v>
      </c>
    </row>
    <row r="99" s="2" customFormat="1">
      <c r="A99" s="41"/>
      <c r="B99" s="42"/>
      <c r="C99" s="43"/>
      <c r="D99" s="230" t="s">
        <v>160</v>
      </c>
      <c r="E99" s="43"/>
      <c r="F99" s="231" t="s">
        <v>1453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160</v>
      </c>
      <c r="AU99" s="20" t="s">
        <v>85</v>
      </c>
    </row>
    <row r="100" s="13" customFormat="1">
      <c r="A100" s="13"/>
      <c r="B100" s="235"/>
      <c r="C100" s="236"/>
      <c r="D100" s="237" t="s">
        <v>162</v>
      </c>
      <c r="E100" s="238" t="s">
        <v>19</v>
      </c>
      <c r="F100" s="239" t="s">
        <v>1701</v>
      </c>
      <c r="G100" s="236"/>
      <c r="H100" s="240">
        <v>9.9550000000000001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162</v>
      </c>
      <c r="AU100" s="246" t="s">
        <v>85</v>
      </c>
      <c r="AV100" s="13" t="s">
        <v>85</v>
      </c>
      <c r="AW100" s="13" t="s">
        <v>37</v>
      </c>
      <c r="AX100" s="13" t="s">
        <v>83</v>
      </c>
      <c r="AY100" s="246" t="s">
        <v>151</v>
      </c>
    </row>
    <row r="101" s="2" customFormat="1" ht="37.8" customHeight="1">
      <c r="A101" s="41"/>
      <c r="B101" s="42"/>
      <c r="C101" s="217" t="s">
        <v>94</v>
      </c>
      <c r="D101" s="217" t="s">
        <v>153</v>
      </c>
      <c r="E101" s="218" t="s">
        <v>1455</v>
      </c>
      <c r="F101" s="219" t="s">
        <v>1456</v>
      </c>
      <c r="G101" s="220" t="s">
        <v>211</v>
      </c>
      <c r="H101" s="221">
        <v>11.946</v>
      </c>
      <c r="I101" s="222"/>
      <c r="J101" s="223">
        <f>ROUND(I101*H101,2)</f>
        <v>0</v>
      </c>
      <c r="K101" s="219" t="s">
        <v>157</v>
      </c>
      <c r="L101" s="47"/>
      <c r="M101" s="224" t="s">
        <v>19</v>
      </c>
      <c r="N101" s="225" t="s">
        <v>47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158</v>
      </c>
      <c r="AT101" s="228" t="s">
        <v>153</v>
      </c>
      <c r="AU101" s="228" t="s">
        <v>85</v>
      </c>
      <c r="AY101" s="20" t="s">
        <v>151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83</v>
      </c>
      <c r="BK101" s="229">
        <f>ROUND(I101*H101,2)</f>
        <v>0</v>
      </c>
      <c r="BL101" s="20" t="s">
        <v>158</v>
      </c>
      <c r="BM101" s="228" t="s">
        <v>1702</v>
      </c>
    </row>
    <row r="102" s="2" customFormat="1">
      <c r="A102" s="41"/>
      <c r="B102" s="42"/>
      <c r="C102" s="43"/>
      <c r="D102" s="230" t="s">
        <v>160</v>
      </c>
      <c r="E102" s="43"/>
      <c r="F102" s="231" t="s">
        <v>1458</v>
      </c>
      <c r="G102" s="43"/>
      <c r="H102" s="43"/>
      <c r="I102" s="232"/>
      <c r="J102" s="43"/>
      <c r="K102" s="43"/>
      <c r="L102" s="47"/>
      <c r="M102" s="233"/>
      <c r="N102" s="23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160</v>
      </c>
      <c r="AU102" s="20" t="s">
        <v>85</v>
      </c>
    </row>
    <row r="103" s="13" customFormat="1">
      <c r="A103" s="13"/>
      <c r="B103" s="235"/>
      <c r="C103" s="236"/>
      <c r="D103" s="237" t="s">
        <v>162</v>
      </c>
      <c r="E103" s="238" t="s">
        <v>19</v>
      </c>
      <c r="F103" s="239" t="s">
        <v>1703</v>
      </c>
      <c r="G103" s="236"/>
      <c r="H103" s="240">
        <v>11.946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162</v>
      </c>
      <c r="AU103" s="246" t="s">
        <v>85</v>
      </c>
      <c r="AV103" s="13" t="s">
        <v>85</v>
      </c>
      <c r="AW103" s="13" t="s">
        <v>37</v>
      </c>
      <c r="AX103" s="13" t="s">
        <v>83</v>
      </c>
      <c r="AY103" s="246" t="s">
        <v>151</v>
      </c>
    </row>
    <row r="104" s="2" customFormat="1" ht="37.8" customHeight="1">
      <c r="A104" s="41"/>
      <c r="B104" s="42"/>
      <c r="C104" s="217" t="s">
        <v>158</v>
      </c>
      <c r="D104" s="217" t="s">
        <v>153</v>
      </c>
      <c r="E104" s="218" t="s">
        <v>1460</v>
      </c>
      <c r="F104" s="219" t="s">
        <v>1461</v>
      </c>
      <c r="G104" s="220" t="s">
        <v>211</v>
      </c>
      <c r="H104" s="221">
        <v>7.4029999999999996</v>
      </c>
      <c r="I104" s="222"/>
      <c r="J104" s="223">
        <f>ROUND(I104*H104,2)</f>
        <v>0</v>
      </c>
      <c r="K104" s="219" t="s">
        <v>157</v>
      </c>
      <c r="L104" s="47"/>
      <c r="M104" s="224" t="s">
        <v>19</v>
      </c>
      <c r="N104" s="225" t="s">
        <v>47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158</v>
      </c>
      <c r="AT104" s="228" t="s">
        <v>153</v>
      </c>
      <c r="AU104" s="228" t="s">
        <v>85</v>
      </c>
      <c r="AY104" s="20" t="s">
        <v>151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83</v>
      </c>
      <c r="BK104" s="229">
        <f>ROUND(I104*H104,2)</f>
        <v>0</v>
      </c>
      <c r="BL104" s="20" t="s">
        <v>158</v>
      </c>
      <c r="BM104" s="228" t="s">
        <v>1704</v>
      </c>
    </row>
    <row r="105" s="2" customFormat="1">
      <c r="A105" s="41"/>
      <c r="B105" s="42"/>
      <c r="C105" s="43"/>
      <c r="D105" s="230" t="s">
        <v>160</v>
      </c>
      <c r="E105" s="43"/>
      <c r="F105" s="231" t="s">
        <v>1463</v>
      </c>
      <c r="G105" s="43"/>
      <c r="H105" s="43"/>
      <c r="I105" s="232"/>
      <c r="J105" s="43"/>
      <c r="K105" s="43"/>
      <c r="L105" s="47"/>
      <c r="M105" s="233"/>
      <c r="N105" s="23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160</v>
      </c>
      <c r="AU105" s="20" t="s">
        <v>85</v>
      </c>
    </row>
    <row r="106" s="13" customFormat="1">
      <c r="A106" s="13"/>
      <c r="B106" s="235"/>
      <c r="C106" s="236"/>
      <c r="D106" s="237" t="s">
        <v>162</v>
      </c>
      <c r="E106" s="238" t="s">
        <v>19</v>
      </c>
      <c r="F106" s="239" t="s">
        <v>1705</v>
      </c>
      <c r="G106" s="236"/>
      <c r="H106" s="240">
        <v>7.4029999999999996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162</v>
      </c>
      <c r="AU106" s="246" t="s">
        <v>85</v>
      </c>
      <c r="AV106" s="13" t="s">
        <v>85</v>
      </c>
      <c r="AW106" s="13" t="s">
        <v>37</v>
      </c>
      <c r="AX106" s="13" t="s">
        <v>83</v>
      </c>
      <c r="AY106" s="246" t="s">
        <v>151</v>
      </c>
    </row>
    <row r="107" s="2" customFormat="1" ht="37.8" customHeight="1">
      <c r="A107" s="41"/>
      <c r="B107" s="42"/>
      <c r="C107" s="217" t="s">
        <v>182</v>
      </c>
      <c r="D107" s="217" t="s">
        <v>153</v>
      </c>
      <c r="E107" s="218" t="s">
        <v>1465</v>
      </c>
      <c r="F107" s="219" t="s">
        <v>1466</v>
      </c>
      <c r="G107" s="220" t="s">
        <v>211</v>
      </c>
      <c r="H107" s="221">
        <v>59.223999999999997</v>
      </c>
      <c r="I107" s="222"/>
      <c r="J107" s="223">
        <f>ROUND(I107*H107,2)</f>
        <v>0</v>
      </c>
      <c r="K107" s="219" t="s">
        <v>157</v>
      </c>
      <c r="L107" s="47"/>
      <c r="M107" s="224" t="s">
        <v>19</v>
      </c>
      <c r="N107" s="225" t="s">
        <v>47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158</v>
      </c>
      <c r="AT107" s="228" t="s">
        <v>153</v>
      </c>
      <c r="AU107" s="228" t="s">
        <v>85</v>
      </c>
      <c r="AY107" s="20" t="s">
        <v>151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83</v>
      </c>
      <c r="BK107" s="229">
        <f>ROUND(I107*H107,2)</f>
        <v>0</v>
      </c>
      <c r="BL107" s="20" t="s">
        <v>158</v>
      </c>
      <c r="BM107" s="228" t="s">
        <v>1706</v>
      </c>
    </row>
    <row r="108" s="2" customFormat="1">
      <c r="A108" s="41"/>
      <c r="B108" s="42"/>
      <c r="C108" s="43"/>
      <c r="D108" s="230" t="s">
        <v>160</v>
      </c>
      <c r="E108" s="43"/>
      <c r="F108" s="231" t="s">
        <v>1468</v>
      </c>
      <c r="G108" s="43"/>
      <c r="H108" s="43"/>
      <c r="I108" s="232"/>
      <c r="J108" s="43"/>
      <c r="K108" s="43"/>
      <c r="L108" s="47"/>
      <c r="M108" s="233"/>
      <c r="N108" s="23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160</v>
      </c>
      <c r="AU108" s="20" t="s">
        <v>85</v>
      </c>
    </row>
    <row r="109" s="13" customFormat="1">
      <c r="A109" s="13"/>
      <c r="B109" s="235"/>
      <c r="C109" s="236"/>
      <c r="D109" s="237" t="s">
        <v>162</v>
      </c>
      <c r="E109" s="238" t="s">
        <v>19</v>
      </c>
      <c r="F109" s="239" t="s">
        <v>1707</v>
      </c>
      <c r="G109" s="236"/>
      <c r="H109" s="240">
        <v>59.223999999999997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162</v>
      </c>
      <c r="AU109" s="246" t="s">
        <v>85</v>
      </c>
      <c r="AV109" s="13" t="s">
        <v>85</v>
      </c>
      <c r="AW109" s="13" t="s">
        <v>37</v>
      </c>
      <c r="AX109" s="13" t="s">
        <v>83</v>
      </c>
      <c r="AY109" s="246" t="s">
        <v>151</v>
      </c>
    </row>
    <row r="110" s="2" customFormat="1" ht="24.15" customHeight="1">
      <c r="A110" s="41"/>
      <c r="B110" s="42"/>
      <c r="C110" s="217" t="s">
        <v>190</v>
      </c>
      <c r="D110" s="217" t="s">
        <v>153</v>
      </c>
      <c r="E110" s="218" t="s">
        <v>351</v>
      </c>
      <c r="F110" s="219" t="s">
        <v>352</v>
      </c>
      <c r="G110" s="220" t="s">
        <v>211</v>
      </c>
      <c r="H110" s="221">
        <v>9.3930000000000007</v>
      </c>
      <c r="I110" s="222"/>
      <c r="J110" s="223">
        <f>ROUND(I110*H110,2)</f>
        <v>0</v>
      </c>
      <c r="K110" s="219" t="s">
        <v>157</v>
      </c>
      <c r="L110" s="47"/>
      <c r="M110" s="224" t="s">
        <v>19</v>
      </c>
      <c r="N110" s="225" t="s">
        <v>47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158</v>
      </c>
      <c r="AT110" s="228" t="s">
        <v>153</v>
      </c>
      <c r="AU110" s="228" t="s">
        <v>85</v>
      </c>
      <c r="AY110" s="20" t="s">
        <v>151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83</v>
      </c>
      <c r="BK110" s="229">
        <f>ROUND(I110*H110,2)</f>
        <v>0</v>
      </c>
      <c r="BL110" s="20" t="s">
        <v>158</v>
      </c>
      <c r="BM110" s="228" t="s">
        <v>1708</v>
      </c>
    </row>
    <row r="111" s="2" customFormat="1">
      <c r="A111" s="41"/>
      <c r="B111" s="42"/>
      <c r="C111" s="43"/>
      <c r="D111" s="230" t="s">
        <v>160</v>
      </c>
      <c r="E111" s="43"/>
      <c r="F111" s="231" t="s">
        <v>354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160</v>
      </c>
      <c r="AU111" s="20" t="s">
        <v>85</v>
      </c>
    </row>
    <row r="112" s="13" customFormat="1">
      <c r="A112" s="13"/>
      <c r="B112" s="235"/>
      <c r="C112" s="236"/>
      <c r="D112" s="237" t="s">
        <v>162</v>
      </c>
      <c r="E112" s="238" t="s">
        <v>19</v>
      </c>
      <c r="F112" s="239" t="s">
        <v>1709</v>
      </c>
      <c r="G112" s="236"/>
      <c r="H112" s="240">
        <v>9.3930000000000007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162</v>
      </c>
      <c r="AU112" s="246" t="s">
        <v>85</v>
      </c>
      <c r="AV112" s="13" t="s">
        <v>85</v>
      </c>
      <c r="AW112" s="13" t="s">
        <v>37</v>
      </c>
      <c r="AX112" s="13" t="s">
        <v>83</v>
      </c>
      <c r="AY112" s="246" t="s">
        <v>151</v>
      </c>
    </row>
    <row r="113" s="2" customFormat="1" ht="24.15" customHeight="1">
      <c r="A113" s="41"/>
      <c r="B113" s="42"/>
      <c r="C113" s="217" t="s">
        <v>197</v>
      </c>
      <c r="D113" s="217" t="s">
        <v>153</v>
      </c>
      <c r="E113" s="218" t="s">
        <v>362</v>
      </c>
      <c r="F113" s="219" t="s">
        <v>363</v>
      </c>
      <c r="G113" s="220" t="s">
        <v>364</v>
      </c>
      <c r="H113" s="221">
        <v>14.066000000000001</v>
      </c>
      <c r="I113" s="222"/>
      <c r="J113" s="223">
        <f>ROUND(I113*H113,2)</f>
        <v>0</v>
      </c>
      <c r="K113" s="219" t="s">
        <v>157</v>
      </c>
      <c r="L113" s="47"/>
      <c r="M113" s="224" t="s">
        <v>19</v>
      </c>
      <c r="N113" s="225" t="s">
        <v>47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158</v>
      </c>
      <c r="AT113" s="228" t="s">
        <v>153</v>
      </c>
      <c r="AU113" s="228" t="s">
        <v>85</v>
      </c>
      <c r="AY113" s="20" t="s">
        <v>151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83</v>
      </c>
      <c r="BK113" s="229">
        <f>ROUND(I113*H113,2)</f>
        <v>0</v>
      </c>
      <c r="BL113" s="20" t="s">
        <v>158</v>
      </c>
      <c r="BM113" s="228" t="s">
        <v>1710</v>
      </c>
    </row>
    <row r="114" s="2" customFormat="1">
      <c r="A114" s="41"/>
      <c r="B114" s="42"/>
      <c r="C114" s="43"/>
      <c r="D114" s="230" t="s">
        <v>160</v>
      </c>
      <c r="E114" s="43"/>
      <c r="F114" s="231" t="s">
        <v>366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160</v>
      </c>
      <c r="AU114" s="20" t="s">
        <v>85</v>
      </c>
    </row>
    <row r="115" s="13" customFormat="1">
      <c r="A115" s="13"/>
      <c r="B115" s="235"/>
      <c r="C115" s="236"/>
      <c r="D115" s="237" t="s">
        <v>162</v>
      </c>
      <c r="E115" s="238" t="s">
        <v>19</v>
      </c>
      <c r="F115" s="239" t="s">
        <v>1711</v>
      </c>
      <c r="G115" s="236"/>
      <c r="H115" s="240">
        <v>14.066000000000001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162</v>
      </c>
      <c r="AU115" s="246" t="s">
        <v>85</v>
      </c>
      <c r="AV115" s="13" t="s">
        <v>85</v>
      </c>
      <c r="AW115" s="13" t="s">
        <v>37</v>
      </c>
      <c r="AX115" s="13" t="s">
        <v>83</v>
      </c>
      <c r="AY115" s="246" t="s">
        <v>151</v>
      </c>
    </row>
    <row r="116" s="2" customFormat="1" ht="24.15" customHeight="1">
      <c r="A116" s="41"/>
      <c r="B116" s="42"/>
      <c r="C116" s="217" t="s">
        <v>208</v>
      </c>
      <c r="D116" s="217" t="s">
        <v>153</v>
      </c>
      <c r="E116" s="218" t="s">
        <v>369</v>
      </c>
      <c r="F116" s="219" t="s">
        <v>370</v>
      </c>
      <c r="G116" s="220" t="s">
        <v>211</v>
      </c>
      <c r="H116" s="221">
        <v>14.243</v>
      </c>
      <c r="I116" s="222"/>
      <c r="J116" s="223">
        <f>ROUND(I116*H116,2)</f>
        <v>0</v>
      </c>
      <c r="K116" s="219" t="s">
        <v>157</v>
      </c>
      <c r="L116" s="47"/>
      <c r="M116" s="224" t="s">
        <v>19</v>
      </c>
      <c r="N116" s="225" t="s">
        <v>47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158</v>
      </c>
      <c r="AT116" s="228" t="s">
        <v>153</v>
      </c>
      <c r="AU116" s="228" t="s">
        <v>85</v>
      </c>
      <c r="AY116" s="20" t="s">
        <v>151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83</v>
      </c>
      <c r="BK116" s="229">
        <f>ROUND(I116*H116,2)</f>
        <v>0</v>
      </c>
      <c r="BL116" s="20" t="s">
        <v>158</v>
      </c>
      <c r="BM116" s="228" t="s">
        <v>1712</v>
      </c>
    </row>
    <row r="117" s="2" customFormat="1">
      <c r="A117" s="41"/>
      <c r="B117" s="42"/>
      <c r="C117" s="43"/>
      <c r="D117" s="230" t="s">
        <v>160</v>
      </c>
      <c r="E117" s="43"/>
      <c r="F117" s="231" t="s">
        <v>372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160</v>
      </c>
      <c r="AU117" s="20" t="s">
        <v>85</v>
      </c>
    </row>
    <row r="118" s="13" customFormat="1">
      <c r="A118" s="13"/>
      <c r="B118" s="235"/>
      <c r="C118" s="236"/>
      <c r="D118" s="237" t="s">
        <v>162</v>
      </c>
      <c r="E118" s="238" t="s">
        <v>19</v>
      </c>
      <c r="F118" s="239" t="s">
        <v>1713</v>
      </c>
      <c r="G118" s="236"/>
      <c r="H118" s="240">
        <v>14.243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162</v>
      </c>
      <c r="AU118" s="246" t="s">
        <v>85</v>
      </c>
      <c r="AV118" s="13" t="s">
        <v>85</v>
      </c>
      <c r="AW118" s="13" t="s">
        <v>37</v>
      </c>
      <c r="AX118" s="13" t="s">
        <v>83</v>
      </c>
      <c r="AY118" s="246" t="s">
        <v>151</v>
      </c>
    </row>
    <row r="119" s="2" customFormat="1" ht="24.15" customHeight="1">
      <c r="A119" s="41"/>
      <c r="B119" s="42"/>
      <c r="C119" s="217" t="s">
        <v>215</v>
      </c>
      <c r="D119" s="217" t="s">
        <v>153</v>
      </c>
      <c r="E119" s="218" t="s">
        <v>375</v>
      </c>
      <c r="F119" s="219" t="s">
        <v>376</v>
      </c>
      <c r="G119" s="220" t="s">
        <v>211</v>
      </c>
      <c r="H119" s="221">
        <v>5.1050000000000004</v>
      </c>
      <c r="I119" s="222"/>
      <c r="J119" s="223">
        <f>ROUND(I119*H119,2)</f>
        <v>0</v>
      </c>
      <c r="K119" s="219" t="s">
        <v>157</v>
      </c>
      <c r="L119" s="47"/>
      <c r="M119" s="224" t="s">
        <v>19</v>
      </c>
      <c r="N119" s="225" t="s">
        <v>47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158</v>
      </c>
      <c r="AT119" s="228" t="s">
        <v>153</v>
      </c>
      <c r="AU119" s="228" t="s">
        <v>85</v>
      </c>
      <c r="AY119" s="20" t="s">
        <v>151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83</v>
      </c>
      <c r="BK119" s="229">
        <f>ROUND(I119*H119,2)</f>
        <v>0</v>
      </c>
      <c r="BL119" s="20" t="s">
        <v>158</v>
      </c>
      <c r="BM119" s="228" t="s">
        <v>1714</v>
      </c>
    </row>
    <row r="120" s="2" customFormat="1">
      <c r="A120" s="41"/>
      <c r="B120" s="42"/>
      <c r="C120" s="43"/>
      <c r="D120" s="230" t="s">
        <v>160</v>
      </c>
      <c r="E120" s="43"/>
      <c r="F120" s="231" t="s">
        <v>378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160</v>
      </c>
      <c r="AU120" s="20" t="s">
        <v>85</v>
      </c>
    </row>
    <row r="121" s="13" customFormat="1">
      <c r="A121" s="13"/>
      <c r="B121" s="235"/>
      <c r="C121" s="236"/>
      <c r="D121" s="237" t="s">
        <v>162</v>
      </c>
      <c r="E121" s="238" t="s">
        <v>19</v>
      </c>
      <c r="F121" s="239" t="s">
        <v>1715</v>
      </c>
      <c r="G121" s="236"/>
      <c r="H121" s="240">
        <v>5.1050000000000004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162</v>
      </c>
      <c r="AU121" s="246" t="s">
        <v>85</v>
      </c>
      <c r="AV121" s="13" t="s">
        <v>85</v>
      </c>
      <c r="AW121" s="13" t="s">
        <v>37</v>
      </c>
      <c r="AX121" s="13" t="s">
        <v>83</v>
      </c>
      <c r="AY121" s="246" t="s">
        <v>151</v>
      </c>
    </row>
    <row r="122" s="2" customFormat="1" ht="16.5" customHeight="1">
      <c r="A122" s="41"/>
      <c r="B122" s="42"/>
      <c r="C122" s="279" t="s">
        <v>241</v>
      </c>
      <c r="D122" s="279" t="s">
        <v>395</v>
      </c>
      <c r="E122" s="280" t="s">
        <v>1478</v>
      </c>
      <c r="F122" s="281" t="s">
        <v>1479</v>
      </c>
      <c r="G122" s="282" t="s">
        <v>364</v>
      </c>
      <c r="H122" s="283">
        <v>4.5949999999999998</v>
      </c>
      <c r="I122" s="284"/>
      <c r="J122" s="285">
        <f>ROUND(I122*H122,2)</f>
        <v>0</v>
      </c>
      <c r="K122" s="281" t="s">
        <v>157</v>
      </c>
      <c r="L122" s="286"/>
      <c r="M122" s="287" t="s">
        <v>19</v>
      </c>
      <c r="N122" s="288" t="s">
        <v>47</v>
      </c>
      <c r="O122" s="87"/>
      <c r="P122" s="226">
        <f>O122*H122</f>
        <v>0</v>
      </c>
      <c r="Q122" s="226">
        <v>1</v>
      </c>
      <c r="R122" s="226">
        <f>Q122*H122</f>
        <v>4.5949999999999998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208</v>
      </c>
      <c r="AT122" s="228" t="s">
        <v>395</v>
      </c>
      <c r="AU122" s="228" t="s">
        <v>85</v>
      </c>
      <c r="AY122" s="20" t="s">
        <v>151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83</v>
      </c>
      <c r="BK122" s="229">
        <f>ROUND(I122*H122,2)</f>
        <v>0</v>
      </c>
      <c r="BL122" s="20" t="s">
        <v>158</v>
      </c>
      <c r="BM122" s="228" t="s">
        <v>1716</v>
      </c>
    </row>
    <row r="123" s="13" customFormat="1">
      <c r="A123" s="13"/>
      <c r="B123" s="235"/>
      <c r="C123" s="236"/>
      <c r="D123" s="237" t="s">
        <v>162</v>
      </c>
      <c r="E123" s="238" t="s">
        <v>19</v>
      </c>
      <c r="F123" s="239" t="s">
        <v>1717</v>
      </c>
      <c r="G123" s="236"/>
      <c r="H123" s="240">
        <v>4.5949999999999998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162</v>
      </c>
      <c r="AU123" s="246" t="s">
        <v>85</v>
      </c>
      <c r="AV123" s="13" t="s">
        <v>85</v>
      </c>
      <c r="AW123" s="13" t="s">
        <v>37</v>
      </c>
      <c r="AX123" s="13" t="s">
        <v>83</v>
      </c>
      <c r="AY123" s="246" t="s">
        <v>151</v>
      </c>
    </row>
    <row r="124" s="2" customFormat="1" ht="24.15" customHeight="1">
      <c r="A124" s="41"/>
      <c r="B124" s="42"/>
      <c r="C124" s="217" t="s">
        <v>247</v>
      </c>
      <c r="D124" s="217" t="s">
        <v>153</v>
      </c>
      <c r="E124" s="218" t="s">
        <v>1482</v>
      </c>
      <c r="F124" s="219" t="s">
        <v>1483</v>
      </c>
      <c r="G124" s="220" t="s">
        <v>193</v>
      </c>
      <c r="H124" s="221">
        <v>42.881999999999998</v>
      </c>
      <c r="I124" s="222"/>
      <c r="J124" s="223">
        <f>ROUND(I124*H124,2)</f>
        <v>0</v>
      </c>
      <c r="K124" s="219" t="s">
        <v>157</v>
      </c>
      <c r="L124" s="47"/>
      <c r="M124" s="224" t="s">
        <v>19</v>
      </c>
      <c r="N124" s="225" t="s">
        <v>47</v>
      </c>
      <c r="O124" s="87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158</v>
      </c>
      <c r="AT124" s="228" t="s">
        <v>153</v>
      </c>
      <c r="AU124" s="228" t="s">
        <v>85</v>
      </c>
      <c r="AY124" s="20" t="s">
        <v>151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0" t="s">
        <v>83</v>
      </c>
      <c r="BK124" s="229">
        <f>ROUND(I124*H124,2)</f>
        <v>0</v>
      </c>
      <c r="BL124" s="20" t="s">
        <v>158</v>
      </c>
      <c r="BM124" s="228" t="s">
        <v>1718</v>
      </c>
    </row>
    <row r="125" s="2" customFormat="1">
      <c r="A125" s="41"/>
      <c r="B125" s="42"/>
      <c r="C125" s="43"/>
      <c r="D125" s="230" t="s">
        <v>160</v>
      </c>
      <c r="E125" s="43"/>
      <c r="F125" s="231" t="s">
        <v>1485</v>
      </c>
      <c r="G125" s="43"/>
      <c r="H125" s="43"/>
      <c r="I125" s="232"/>
      <c r="J125" s="43"/>
      <c r="K125" s="43"/>
      <c r="L125" s="47"/>
      <c r="M125" s="233"/>
      <c r="N125" s="23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160</v>
      </c>
      <c r="AU125" s="20" t="s">
        <v>85</v>
      </c>
    </row>
    <row r="126" s="13" customFormat="1">
      <c r="A126" s="13"/>
      <c r="B126" s="235"/>
      <c r="C126" s="236"/>
      <c r="D126" s="237" t="s">
        <v>162</v>
      </c>
      <c r="E126" s="238" t="s">
        <v>19</v>
      </c>
      <c r="F126" s="239" t="s">
        <v>1699</v>
      </c>
      <c r="G126" s="236"/>
      <c r="H126" s="240">
        <v>42.881999999999998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162</v>
      </c>
      <c r="AU126" s="246" t="s">
        <v>85</v>
      </c>
      <c r="AV126" s="13" t="s">
        <v>85</v>
      </c>
      <c r="AW126" s="13" t="s">
        <v>37</v>
      </c>
      <c r="AX126" s="13" t="s">
        <v>83</v>
      </c>
      <c r="AY126" s="246" t="s">
        <v>151</v>
      </c>
    </row>
    <row r="127" s="2" customFormat="1" ht="24.15" customHeight="1">
      <c r="A127" s="41"/>
      <c r="B127" s="42"/>
      <c r="C127" s="217" t="s">
        <v>8</v>
      </c>
      <c r="D127" s="217" t="s">
        <v>153</v>
      </c>
      <c r="E127" s="218" t="s">
        <v>431</v>
      </c>
      <c r="F127" s="219" t="s">
        <v>432</v>
      </c>
      <c r="G127" s="220" t="s">
        <v>193</v>
      </c>
      <c r="H127" s="221">
        <v>91.890000000000001</v>
      </c>
      <c r="I127" s="222"/>
      <c r="J127" s="223">
        <f>ROUND(I127*H127,2)</f>
        <v>0</v>
      </c>
      <c r="K127" s="219" t="s">
        <v>157</v>
      </c>
      <c r="L127" s="47"/>
      <c r="M127" s="224" t="s">
        <v>19</v>
      </c>
      <c r="N127" s="225" t="s">
        <v>47</v>
      </c>
      <c r="O127" s="87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158</v>
      </c>
      <c r="AT127" s="228" t="s">
        <v>153</v>
      </c>
      <c r="AU127" s="228" t="s">
        <v>85</v>
      </c>
      <c r="AY127" s="20" t="s">
        <v>151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0" t="s">
        <v>83</v>
      </c>
      <c r="BK127" s="229">
        <f>ROUND(I127*H127,2)</f>
        <v>0</v>
      </c>
      <c r="BL127" s="20" t="s">
        <v>158</v>
      </c>
      <c r="BM127" s="228" t="s">
        <v>1719</v>
      </c>
    </row>
    <row r="128" s="2" customFormat="1">
      <c r="A128" s="41"/>
      <c r="B128" s="42"/>
      <c r="C128" s="43"/>
      <c r="D128" s="230" t="s">
        <v>160</v>
      </c>
      <c r="E128" s="43"/>
      <c r="F128" s="231" t="s">
        <v>434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160</v>
      </c>
      <c r="AU128" s="20" t="s">
        <v>85</v>
      </c>
    </row>
    <row r="129" s="13" customFormat="1">
      <c r="A129" s="13"/>
      <c r="B129" s="235"/>
      <c r="C129" s="236"/>
      <c r="D129" s="237" t="s">
        <v>162</v>
      </c>
      <c r="E129" s="238" t="s">
        <v>19</v>
      </c>
      <c r="F129" s="239" t="s">
        <v>1720</v>
      </c>
      <c r="G129" s="236"/>
      <c r="H129" s="240">
        <v>91.890000000000001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162</v>
      </c>
      <c r="AU129" s="246" t="s">
        <v>85</v>
      </c>
      <c r="AV129" s="13" t="s">
        <v>85</v>
      </c>
      <c r="AW129" s="13" t="s">
        <v>37</v>
      </c>
      <c r="AX129" s="13" t="s">
        <v>83</v>
      </c>
      <c r="AY129" s="246" t="s">
        <v>151</v>
      </c>
    </row>
    <row r="130" s="2" customFormat="1" ht="16.5" customHeight="1">
      <c r="A130" s="41"/>
      <c r="B130" s="42"/>
      <c r="C130" s="279" t="s">
        <v>266</v>
      </c>
      <c r="D130" s="279" t="s">
        <v>395</v>
      </c>
      <c r="E130" s="280" t="s">
        <v>440</v>
      </c>
      <c r="F130" s="281" t="s">
        <v>441</v>
      </c>
      <c r="G130" s="282" t="s">
        <v>442</v>
      </c>
      <c r="H130" s="283">
        <v>3.3130000000000002</v>
      </c>
      <c r="I130" s="284"/>
      <c r="J130" s="285">
        <f>ROUND(I130*H130,2)</f>
        <v>0</v>
      </c>
      <c r="K130" s="281" t="s">
        <v>157</v>
      </c>
      <c r="L130" s="286"/>
      <c r="M130" s="287" t="s">
        <v>19</v>
      </c>
      <c r="N130" s="288" t="s">
        <v>47</v>
      </c>
      <c r="O130" s="87"/>
      <c r="P130" s="226">
        <f>O130*H130</f>
        <v>0</v>
      </c>
      <c r="Q130" s="226">
        <v>0.001</v>
      </c>
      <c r="R130" s="226">
        <f>Q130*H130</f>
        <v>0.0033130000000000004</v>
      </c>
      <c r="S130" s="226">
        <v>0</v>
      </c>
      <c r="T130" s="22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8" t="s">
        <v>208</v>
      </c>
      <c r="AT130" s="228" t="s">
        <v>395</v>
      </c>
      <c r="AU130" s="228" t="s">
        <v>85</v>
      </c>
      <c r="AY130" s="20" t="s">
        <v>151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0" t="s">
        <v>83</v>
      </c>
      <c r="BK130" s="229">
        <f>ROUND(I130*H130,2)</f>
        <v>0</v>
      </c>
      <c r="BL130" s="20" t="s">
        <v>158</v>
      </c>
      <c r="BM130" s="228" t="s">
        <v>1721</v>
      </c>
    </row>
    <row r="131" s="13" customFormat="1">
      <c r="A131" s="13"/>
      <c r="B131" s="235"/>
      <c r="C131" s="236"/>
      <c r="D131" s="237" t="s">
        <v>162</v>
      </c>
      <c r="E131" s="238" t="s">
        <v>19</v>
      </c>
      <c r="F131" s="239" t="s">
        <v>1722</v>
      </c>
      <c r="G131" s="236"/>
      <c r="H131" s="240">
        <v>3.3130000000000002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162</v>
      </c>
      <c r="AU131" s="246" t="s">
        <v>85</v>
      </c>
      <c r="AV131" s="13" t="s">
        <v>85</v>
      </c>
      <c r="AW131" s="13" t="s">
        <v>37</v>
      </c>
      <c r="AX131" s="13" t="s">
        <v>83</v>
      </c>
      <c r="AY131" s="246" t="s">
        <v>151</v>
      </c>
    </row>
    <row r="132" s="2" customFormat="1" ht="21.75" customHeight="1">
      <c r="A132" s="41"/>
      <c r="B132" s="42"/>
      <c r="C132" s="217" t="s">
        <v>272</v>
      </c>
      <c r="D132" s="217" t="s">
        <v>153</v>
      </c>
      <c r="E132" s="218" t="s">
        <v>446</v>
      </c>
      <c r="F132" s="219" t="s">
        <v>447</v>
      </c>
      <c r="G132" s="220" t="s">
        <v>193</v>
      </c>
      <c r="H132" s="221">
        <v>42.881999999999998</v>
      </c>
      <c r="I132" s="222"/>
      <c r="J132" s="223">
        <f>ROUND(I132*H132,2)</f>
        <v>0</v>
      </c>
      <c r="K132" s="219" t="s">
        <v>157</v>
      </c>
      <c r="L132" s="47"/>
      <c r="M132" s="224" t="s">
        <v>19</v>
      </c>
      <c r="N132" s="225" t="s">
        <v>47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158</v>
      </c>
      <c r="AT132" s="228" t="s">
        <v>153</v>
      </c>
      <c r="AU132" s="228" t="s">
        <v>85</v>
      </c>
      <c r="AY132" s="20" t="s">
        <v>151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83</v>
      </c>
      <c r="BK132" s="229">
        <f>ROUND(I132*H132,2)</f>
        <v>0</v>
      </c>
      <c r="BL132" s="20" t="s">
        <v>158</v>
      </c>
      <c r="BM132" s="228" t="s">
        <v>1723</v>
      </c>
    </row>
    <row r="133" s="2" customFormat="1">
      <c r="A133" s="41"/>
      <c r="B133" s="42"/>
      <c r="C133" s="43"/>
      <c r="D133" s="230" t="s">
        <v>160</v>
      </c>
      <c r="E133" s="43"/>
      <c r="F133" s="231" t="s">
        <v>449</v>
      </c>
      <c r="G133" s="43"/>
      <c r="H133" s="43"/>
      <c r="I133" s="232"/>
      <c r="J133" s="43"/>
      <c r="K133" s="43"/>
      <c r="L133" s="47"/>
      <c r="M133" s="233"/>
      <c r="N133" s="23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160</v>
      </c>
      <c r="AU133" s="20" t="s">
        <v>85</v>
      </c>
    </row>
    <row r="134" s="13" customFormat="1">
      <c r="A134" s="13"/>
      <c r="B134" s="235"/>
      <c r="C134" s="236"/>
      <c r="D134" s="237" t="s">
        <v>162</v>
      </c>
      <c r="E134" s="238" t="s">
        <v>19</v>
      </c>
      <c r="F134" s="239" t="s">
        <v>1699</v>
      </c>
      <c r="G134" s="236"/>
      <c r="H134" s="240">
        <v>42.881999999999998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162</v>
      </c>
      <c r="AU134" s="246" t="s">
        <v>85</v>
      </c>
      <c r="AV134" s="13" t="s">
        <v>85</v>
      </c>
      <c r="AW134" s="13" t="s">
        <v>37</v>
      </c>
      <c r="AX134" s="13" t="s">
        <v>83</v>
      </c>
      <c r="AY134" s="246" t="s">
        <v>151</v>
      </c>
    </row>
    <row r="135" s="2" customFormat="1" ht="16.5" customHeight="1">
      <c r="A135" s="41"/>
      <c r="B135" s="42"/>
      <c r="C135" s="217" t="s">
        <v>278</v>
      </c>
      <c r="D135" s="217" t="s">
        <v>153</v>
      </c>
      <c r="E135" s="218" t="s">
        <v>1101</v>
      </c>
      <c r="F135" s="219" t="s">
        <v>1102</v>
      </c>
      <c r="G135" s="220" t="s">
        <v>193</v>
      </c>
      <c r="H135" s="221">
        <v>120.688</v>
      </c>
      <c r="I135" s="222"/>
      <c r="J135" s="223">
        <f>ROUND(I135*H135,2)</f>
        <v>0</v>
      </c>
      <c r="K135" s="219" t="s">
        <v>19</v>
      </c>
      <c r="L135" s="47"/>
      <c r="M135" s="224" t="s">
        <v>19</v>
      </c>
      <c r="N135" s="225" t="s">
        <v>47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158</v>
      </c>
      <c r="AT135" s="228" t="s">
        <v>153</v>
      </c>
      <c r="AU135" s="228" t="s">
        <v>85</v>
      </c>
      <c r="AY135" s="20" t="s">
        <v>151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0" t="s">
        <v>83</v>
      </c>
      <c r="BK135" s="229">
        <f>ROUND(I135*H135,2)</f>
        <v>0</v>
      </c>
      <c r="BL135" s="20" t="s">
        <v>158</v>
      </c>
      <c r="BM135" s="228" t="s">
        <v>1724</v>
      </c>
    </row>
    <row r="136" s="13" customFormat="1">
      <c r="A136" s="13"/>
      <c r="B136" s="235"/>
      <c r="C136" s="236"/>
      <c r="D136" s="237" t="s">
        <v>162</v>
      </c>
      <c r="E136" s="238" t="s">
        <v>19</v>
      </c>
      <c r="F136" s="239" t="s">
        <v>1725</v>
      </c>
      <c r="G136" s="236"/>
      <c r="H136" s="240">
        <v>97.150000000000006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162</v>
      </c>
      <c r="AU136" s="246" t="s">
        <v>85</v>
      </c>
      <c r="AV136" s="13" t="s">
        <v>85</v>
      </c>
      <c r="AW136" s="13" t="s">
        <v>37</v>
      </c>
      <c r="AX136" s="13" t="s">
        <v>76</v>
      </c>
      <c r="AY136" s="246" t="s">
        <v>151</v>
      </c>
    </row>
    <row r="137" s="13" customFormat="1">
      <c r="A137" s="13"/>
      <c r="B137" s="235"/>
      <c r="C137" s="236"/>
      <c r="D137" s="237" t="s">
        <v>162</v>
      </c>
      <c r="E137" s="238" t="s">
        <v>19</v>
      </c>
      <c r="F137" s="239" t="s">
        <v>1726</v>
      </c>
      <c r="G137" s="236"/>
      <c r="H137" s="240">
        <v>-2.2749999999999999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162</v>
      </c>
      <c r="AU137" s="246" t="s">
        <v>85</v>
      </c>
      <c r="AV137" s="13" t="s">
        <v>85</v>
      </c>
      <c r="AW137" s="13" t="s">
        <v>37</v>
      </c>
      <c r="AX137" s="13" t="s">
        <v>76</v>
      </c>
      <c r="AY137" s="246" t="s">
        <v>151</v>
      </c>
    </row>
    <row r="138" s="13" customFormat="1">
      <c r="A138" s="13"/>
      <c r="B138" s="235"/>
      <c r="C138" s="236"/>
      <c r="D138" s="237" t="s">
        <v>162</v>
      </c>
      <c r="E138" s="238" t="s">
        <v>19</v>
      </c>
      <c r="F138" s="239" t="s">
        <v>1727</v>
      </c>
      <c r="G138" s="236"/>
      <c r="H138" s="240">
        <v>5.4000000000000004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162</v>
      </c>
      <c r="AU138" s="246" t="s">
        <v>85</v>
      </c>
      <c r="AV138" s="13" t="s">
        <v>85</v>
      </c>
      <c r="AW138" s="13" t="s">
        <v>37</v>
      </c>
      <c r="AX138" s="13" t="s">
        <v>76</v>
      </c>
      <c r="AY138" s="246" t="s">
        <v>151</v>
      </c>
    </row>
    <row r="139" s="13" customFormat="1">
      <c r="A139" s="13"/>
      <c r="B139" s="235"/>
      <c r="C139" s="236"/>
      <c r="D139" s="237" t="s">
        <v>162</v>
      </c>
      <c r="E139" s="238" t="s">
        <v>19</v>
      </c>
      <c r="F139" s="239" t="s">
        <v>1728</v>
      </c>
      <c r="G139" s="236"/>
      <c r="H139" s="240">
        <v>-1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162</v>
      </c>
      <c r="AU139" s="246" t="s">
        <v>85</v>
      </c>
      <c r="AV139" s="13" t="s">
        <v>85</v>
      </c>
      <c r="AW139" s="13" t="s">
        <v>37</v>
      </c>
      <c r="AX139" s="13" t="s">
        <v>76</v>
      </c>
      <c r="AY139" s="246" t="s">
        <v>151</v>
      </c>
    </row>
    <row r="140" s="13" customFormat="1">
      <c r="A140" s="13"/>
      <c r="B140" s="235"/>
      <c r="C140" s="236"/>
      <c r="D140" s="237" t="s">
        <v>162</v>
      </c>
      <c r="E140" s="238" t="s">
        <v>19</v>
      </c>
      <c r="F140" s="239" t="s">
        <v>1729</v>
      </c>
      <c r="G140" s="236"/>
      <c r="H140" s="240">
        <v>22.617999999999999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162</v>
      </c>
      <c r="AU140" s="246" t="s">
        <v>85</v>
      </c>
      <c r="AV140" s="13" t="s">
        <v>85</v>
      </c>
      <c r="AW140" s="13" t="s">
        <v>37</v>
      </c>
      <c r="AX140" s="13" t="s">
        <v>76</v>
      </c>
      <c r="AY140" s="246" t="s">
        <v>151</v>
      </c>
    </row>
    <row r="141" s="13" customFormat="1">
      <c r="A141" s="13"/>
      <c r="B141" s="235"/>
      <c r="C141" s="236"/>
      <c r="D141" s="237" t="s">
        <v>162</v>
      </c>
      <c r="E141" s="238" t="s">
        <v>19</v>
      </c>
      <c r="F141" s="239" t="s">
        <v>1730</v>
      </c>
      <c r="G141" s="236"/>
      <c r="H141" s="240">
        <v>-1.2050000000000001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162</v>
      </c>
      <c r="AU141" s="246" t="s">
        <v>85</v>
      </c>
      <c r="AV141" s="13" t="s">
        <v>85</v>
      </c>
      <c r="AW141" s="13" t="s">
        <v>37</v>
      </c>
      <c r="AX141" s="13" t="s">
        <v>76</v>
      </c>
      <c r="AY141" s="246" t="s">
        <v>151</v>
      </c>
    </row>
    <row r="142" s="14" customFormat="1">
      <c r="A142" s="14"/>
      <c r="B142" s="247"/>
      <c r="C142" s="248"/>
      <c r="D142" s="237" t="s">
        <v>162</v>
      </c>
      <c r="E142" s="249" t="s">
        <v>19</v>
      </c>
      <c r="F142" s="250" t="s">
        <v>176</v>
      </c>
      <c r="G142" s="248"/>
      <c r="H142" s="251">
        <v>120.688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162</v>
      </c>
      <c r="AU142" s="257" t="s">
        <v>85</v>
      </c>
      <c r="AV142" s="14" t="s">
        <v>158</v>
      </c>
      <c r="AW142" s="14" t="s">
        <v>37</v>
      </c>
      <c r="AX142" s="14" t="s">
        <v>83</v>
      </c>
      <c r="AY142" s="257" t="s">
        <v>151</v>
      </c>
    </row>
    <row r="143" s="2" customFormat="1" ht="16.5" customHeight="1">
      <c r="A143" s="41"/>
      <c r="B143" s="42"/>
      <c r="C143" s="217" t="s">
        <v>284</v>
      </c>
      <c r="D143" s="217" t="s">
        <v>153</v>
      </c>
      <c r="E143" s="218" t="s">
        <v>458</v>
      </c>
      <c r="F143" s="219" t="s">
        <v>459</v>
      </c>
      <c r="G143" s="220" t="s">
        <v>193</v>
      </c>
      <c r="H143" s="221">
        <v>183.78</v>
      </c>
      <c r="I143" s="222"/>
      <c r="J143" s="223">
        <f>ROUND(I143*H143,2)</f>
        <v>0</v>
      </c>
      <c r="K143" s="219" t="s">
        <v>157</v>
      </c>
      <c r="L143" s="47"/>
      <c r="M143" s="224" t="s">
        <v>19</v>
      </c>
      <c r="N143" s="225" t="s">
        <v>47</v>
      </c>
      <c r="O143" s="87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158</v>
      </c>
      <c r="AT143" s="228" t="s">
        <v>153</v>
      </c>
      <c r="AU143" s="228" t="s">
        <v>85</v>
      </c>
      <c r="AY143" s="20" t="s">
        <v>151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0" t="s">
        <v>83</v>
      </c>
      <c r="BK143" s="229">
        <f>ROUND(I143*H143,2)</f>
        <v>0</v>
      </c>
      <c r="BL143" s="20" t="s">
        <v>158</v>
      </c>
      <c r="BM143" s="228" t="s">
        <v>1731</v>
      </c>
    </row>
    <row r="144" s="2" customFormat="1">
      <c r="A144" s="41"/>
      <c r="B144" s="42"/>
      <c r="C144" s="43"/>
      <c r="D144" s="230" t="s">
        <v>160</v>
      </c>
      <c r="E144" s="43"/>
      <c r="F144" s="231" t="s">
        <v>461</v>
      </c>
      <c r="G144" s="43"/>
      <c r="H144" s="43"/>
      <c r="I144" s="232"/>
      <c r="J144" s="43"/>
      <c r="K144" s="43"/>
      <c r="L144" s="47"/>
      <c r="M144" s="233"/>
      <c r="N144" s="23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160</v>
      </c>
      <c r="AU144" s="20" t="s">
        <v>85</v>
      </c>
    </row>
    <row r="145" s="13" customFormat="1">
      <c r="A145" s="13"/>
      <c r="B145" s="235"/>
      <c r="C145" s="236"/>
      <c r="D145" s="237" t="s">
        <v>162</v>
      </c>
      <c r="E145" s="238" t="s">
        <v>19</v>
      </c>
      <c r="F145" s="239" t="s">
        <v>1732</v>
      </c>
      <c r="G145" s="236"/>
      <c r="H145" s="240">
        <v>183.78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162</v>
      </c>
      <c r="AU145" s="246" t="s">
        <v>85</v>
      </c>
      <c r="AV145" s="13" t="s">
        <v>85</v>
      </c>
      <c r="AW145" s="13" t="s">
        <v>37</v>
      </c>
      <c r="AX145" s="13" t="s">
        <v>83</v>
      </c>
      <c r="AY145" s="246" t="s">
        <v>151</v>
      </c>
    </row>
    <row r="146" s="2" customFormat="1" ht="16.5" customHeight="1">
      <c r="A146" s="41"/>
      <c r="B146" s="42"/>
      <c r="C146" s="217" t="s">
        <v>290</v>
      </c>
      <c r="D146" s="217" t="s">
        <v>153</v>
      </c>
      <c r="E146" s="218" t="s">
        <v>464</v>
      </c>
      <c r="F146" s="219" t="s">
        <v>465</v>
      </c>
      <c r="G146" s="220" t="s">
        <v>193</v>
      </c>
      <c r="H146" s="221">
        <v>91.890000000000001</v>
      </c>
      <c r="I146" s="222"/>
      <c r="J146" s="223">
        <f>ROUND(I146*H146,2)</f>
        <v>0</v>
      </c>
      <c r="K146" s="219" t="s">
        <v>157</v>
      </c>
      <c r="L146" s="47"/>
      <c r="M146" s="224" t="s">
        <v>19</v>
      </c>
      <c r="N146" s="225" t="s">
        <v>47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158</v>
      </c>
      <c r="AT146" s="228" t="s">
        <v>153</v>
      </c>
      <c r="AU146" s="228" t="s">
        <v>85</v>
      </c>
      <c r="AY146" s="20" t="s">
        <v>151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83</v>
      </c>
      <c r="BK146" s="229">
        <f>ROUND(I146*H146,2)</f>
        <v>0</v>
      </c>
      <c r="BL146" s="20" t="s">
        <v>158</v>
      </c>
      <c r="BM146" s="228" t="s">
        <v>1733</v>
      </c>
    </row>
    <row r="147" s="2" customFormat="1">
      <c r="A147" s="41"/>
      <c r="B147" s="42"/>
      <c r="C147" s="43"/>
      <c r="D147" s="230" t="s">
        <v>160</v>
      </c>
      <c r="E147" s="43"/>
      <c r="F147" s="231" t="s">
        <v>467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160</v>
      </c>
      <c r="AU147" s="20" t="s">
        <v>85</v>
      </c>
    </row>
    <row r="148" s="13" customFormat="1">
      <c r="A148" s="13"/>
      <c r="B148" s="235"/>
      <c r="C148" s="236"/>
      <c r="D148" s="237" t="s">
        <v>162</v>
      </c>
      <c r="E148" s="238" t="s">
        <v>19</v>
      </c>
      <c r="F148" s="239" t="s">
        <v>1720</v>
      </c>
      <c r="G148" s="236"/>
      <c r="H148" s="240">
        <v>91.890000000000001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162</v>
      </c>
      <c r="AU148" s="246" t="s">
        <v>85</v>
      </c>
      <c r="AV148" s="13" t="s">
        <v>85</v>
      </c>
      <c r="AW148" s="13" t="s">
        <v>37</v>
      </c>
      <c r="AX148" s="13" t="s">
        <v>83</v>
      </c>
      <c r="AY148" s="246" t="s">
        <v>151</v>
      </c>
    </row>
    <row r="149" s="2" customFormat="1" ht="24.15" customHeight="1">
      <c r="A149" s="41"/>
      <c r="B149" s="42"/>
      <c r="C149" s="217" t="s">
        <v>298</v>
      </c>
      <c r="D149" s="217" t="s">
        <v>153</v>
      </c>
      <c r="E149" s="218" t="s">
        <v>469</v>
      </c>
      <c r="F149" s="219" t="s">
        <v>470</v>
      </c>
      <c r="G149" s="220" t="s">
        <v>193</v>
      </c>
      <c r="H149" s="221">
        <v>91.890000000000001</v>
      </c>
      <c r="I149" s="222"/>
      <c r="J149" s="223">
        <f>ROUND(I149*H149,2)</f>
        <v>0</v>
      </c>
      <c r="K149" s="219" t="s">
        <v>157</v>
      </c>
      <c r="L149" s="47"/>
      <c r="M149" s="224" t="s">
        <v>19</v>
      </c>
      <c r="N149" s="225" t="s">
        <v>47</v>
      </c>
      <c r="O149" s="87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8" t="s">
        <v>158</v>
      </c>
      <c r="AT149" s="228" t="s">
        <v>153</v>
      </c>
      <c r="AU149" s="228" t="s">
        <v>85</v>
      </c>
      <c r="AY149" s="20" t="s">
        <v>151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0" t="s">
        <v>83</v>
      </c>
      <c r="BK149" s="229">
        <f>ROUND(I149*H149,2)</f>
        <v>0</v>
      </c>
      <c r="BL149" s="20" t="s">
        <v>158</v>
      </c>
      <c r="BM149" s="228" t="s">
        <v>1734</v>
      </c>
    </row>
    <row r="150" s="2" customFormat="1">
      <c r="A150" s="41"/>
      <c r="B150" s="42"/>
      <c r="C150" s="43"/>
      <c r="D150" s="230" t="s">
        <v>160</v>
      </c>
      <c r="E150" s="43"/>
      <c r="F150" s="231" t="s">
        <v>472</v>
      </c>
      <c r="G150" s="43"/>
      <c r="H150" s="43"/>
      <c r="I150" s="232"/>
      <c r="J150" s="43"/>
      <c r="K150" s="43"/>
      <c r="L150" s="47"/>
      <c r="M150" s="233"/>
      <c r="N150" s="23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160</v>
      </c>
      <c r="AU150" s="20" t="s">
        <v>85</v>
      </c>
    </row>
    <row r="151" s="13" customFormat="1">
      <c r="A151" s="13"/>
      <c r="B151" s="235"/>
      <c r="C151" s="236"/>
      <c r="D151" s="237" t="s">
        <v>162</v>
      </c>
      <c r="E151" s="238" t="s">
        <v>19</v>
      </c>
      <c r="F151" s="239" t="s">
        <v>1720</v>
      </c>
      <c r="G151" s="236"/>
      <c r="H151" s="240">
        <v>91.890000000000001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162</v>
      </c>
      <c r="AU151" s="246" t="s">
        <v>85</v>
      </c>
      <c r="AV151" s="13" t="s">
        <v>85</v>
      </c>
      <c r="AW151" s="13" t="s">
        <v>37</v>
      </c>
      <c r="AX151" s="13" t="s">
        <v>83</v>
      </c>
      <c r="AY151" s="246" t="s">
        <v>151</v>
      </c>
    </row>
    <row r="152" s="2" customFormat="1" ht="21.75" customHeight="1">
      <c r="A152" s="41"/>
      <c r="B152" s="42"/>
      <c r="C152" s="217" t="s">
        <v>304</v>
      </c>
      <c r="D152" s="217" t="s">
        <v>153</v>
      </c>
      <c r="E152" s="218" t="s">
        <v>474</v>
      </c>
      <c r="F152" s="219" t="s">
        <v>475</v>
      </c>
      <c r="G152" s="220" t="s">
        <v>193</v>
      </c>
      <c r="H152" s="221">
        <v>91.890000000000001</v>
      </c>
      <c r="I152" s="222"/>
      <c r="J152" s="223">
        <f>ROUND(I152*H152,2)</f>
        <v>0</v>
      </c>
      <c r="K152" s="219" t="s">
        <v>157</v>
      </c>
      <c r="L152" s="47"/>
      <c r="M152" s="224" t="s">
        <v>19</v>
      </c>
      <c r="N152" s="225" t="s">
        <v>47</v>
      </c>
      <c r="O152" s="87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8" t="s">
        <v>158</v>
      </c>
      <c r="AT152" s="228" t="s">
        <v>153</v>
      </c>
      <c r="AU152" s="228" t="s">
        <v>85</v>
      </c>
      <c r="AY152" s="20" t="s">
        <v>151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0" t="s">
        <v>83</v>
      </c>
      <c r="BK152" s="229">
        <f>ROUND(I152*H152,2)</f>
        <v>0</v>
      </c>
      <c r="BL152" s="20" t="s">
        <v>158</v>
      </c>
      <c r="BM152" s="228" t="s">
        <v>1735</v>
      </c>
    </row>
    <row r="153" s="2" customFormat="1">
      <c r="A153" s="41"/>
      <c r="B153" s="42"/>
      <c r="C153" s="43"/>
      <c r="D153" s="230" t="s">
        <v>160</v>
      </c>
      <c r="E153" s="43"/>
      <c r="F153" s="231" t="s">
        <v>477</v>
      </c>
      <c r="G153" s="43"/>
      <c r="H153" s="43"/>
      <c r="I153" s="232"/>
      <c r="J153" s="43"/>
      <c r="K153" s="43"/>
      <c r="L153" s="47"/>
      <c r="M153" s="233"/>
      <c r="N153" s="23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160</v>
      </c>
      <c r="AU153" s="20" t="s">
        <v>85</v>
      </c>
    </row>
    <row r="154" s="13" customFormat="1">
      <c r="A154" s="13"/>
      <c r="B154" s="235"/>
      <c r="C154" s="236"/>
      <c r="D154" s="237" t="s">
        <v>162</v>
      </c>
      <c r="E154" s="238" t="s">
        <v>19</v>
      </c>
      <c r="F154" s="239" t="s">
        <v>1720</v>
      </c>
      <c r="G154" s="236"/>
      <c r="H154" s="240">
        <v>91.890000000000001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162</v>
      </c>
      <c r="AU154" s="246" t="s">
        <v>85</v>
      </c>
      <c r="AV154" s="13" t="s">
        <v>85</v>
      </c>
      <c r="AW154" s="13" t="s">
        <v>37</v>
      </c>
      <c r="AX154" s="13" t="s">
        <v>83</v>
      </c>
      <c r="AY154" s="246" t="s">
        <v>151</v>
      </c>
    </row>
    <row r="155" s="2" customFormat="1" ht="16.5" customHeight="1">
      <c r="A155" s="41"/>
      <c r="B155" s="42"/>
      <c r="C155" s="279" t="s">
        <v>322</v>
      </c>
      <c r="D155" s="279" t="s">
        <v>395</v>
      </c>
      <c r="E155" s="280" t="s">
        <v>479</v>
      </c>
      <c r="F155" s="281" t="s">
        <v>480</v>
      </c>
      <c r="G155" s="282" t="s">
        <v>481</v>
      </c>
      <c r="H155" s="283">
        <v>0.20000000000000001</v>
      </c>
      <c r="I155" s="284"/>
      <c r="J155" s="285">
        <f>ROUND(I155*H155,2)</f>
        <v>0</v>
      </c>
      <c r="K155" s="281" t="s">
        <v>157</v>
      </c>
      <c r="L155" s="286"/>
      <c r="M155" s="287" t="s">
        <v>19</v>
      </c>
      <c r="N155" s="288" t="s">
        <v>47</v>
      </c>
      <c r="O155" s="87"/>
      <c r="P155" s="226">
        <f>O155*H155</f>
        <v>0</v>
      </c>
      <c r="Q155" s="226">
        <v>0.001</v>
      </c>
      <c r="R155" s="226">
        <f>Q155*H155</f>
        <v>0.00020000000000000001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208</v>
      </c>
      <c r="AT155" s="228" t="s">
        <v>395</v>
      </c>
      <c r="AU155" s="228" t="s">
        <v>85</v>
      </c>
      <c r="AY155" s="20" t="s">
        <v>151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0" t="s">
        <v>83</v>
      </c>
      <c r="BK155" s="229">
        <f>ROUND(I155*H155,2)</f>
        <v>0</v>
      </c>
      <c r="BL155" s="20" t="s">
        <v>158</v>
      </c>
      <c r="BM155" s="228" t="s">
        <v>1736</v>
      </c>
    </row>
    <row r="156" s="12" customFormat="1" ht="22.8" customHeight="1">
      <c r="A156" s="12"/>
      <c r="B156" s="201"/>
      <c r="C156" s="202"/>
      <c r="D156" s="203" t="s">
        <v>75</v>
      </c>
      <c r="E156" s="215" t="s">
        <v>247</v>
      </c>
      <c r="F156" s="215" t="s">
        <v>1737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SUM(P157:P186)</f>
        <v>0</v>
      </c>
      <c r="Q156" s="209"/>
      <c r="R156" s="210">
        <f>SUM(R157:R186)</f>
        <v>0.00013200000000000001</v>
      </c>
      <c r="S156" s="209"/>
      <c r="T156" s="211">
        <f>SUM(T157:T186)</f>
        <v>64.687524999999994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83</v>
      </c>
      <c r="AT156" s="213" t="s">
        <v>75</v>
      </c>
      <c r="AU156" s="213" t="s">
        <v>83</v>
      </c>
      <c r="AY156" s="212" t="s">
        <v>151</v>
      </c>
      <c r="BK156" s="214">
        <f>SUM(BK157:BK186)</f>
        <v>0</v>
      </c>
    </row>
    <row r="157" s="2" customFormat="1" ht="37.8" customHeight="1">
      <c r="A157" s="41"/>
      <c r="B157" s="42"/>
      <c r="C157" s="217" t="s">
        <v>7</v>
      </c>
      <c r="D157" s="217" t="s">
        <v>153</v>
      </c>
      <c r="E157" s="218" t="s">
        <v>1738</v>
      </c>
      <c r="F157" s="219" t="s">
        <v>1739</v>
      </c>
      <c r="G157" s="220" t="s">
        <v>193</v>
      </c>
      <c r="H157" s="221">
        <v>14</v>
      </c>
      <c r="I157" s="222"/>
      <c r="J157" s="223">
        <f>ROUND(I157*H157,2)</f>
        <v>0</v>
      </c>
      <c r="K157" s="219" t="s">
        <v>157</v>
      </c>
      <c r="L157" s="47"/>
      <c r="M157" s="224" t="s">
        <v>19</v>
      </c>
      <c r="N157" s="225" t="s">
        <v>47</v>
      </c>
      <c r="O157" s="87"/>
      <c r="P157" s="226">
        <f>O157*H157</f>
        <v>0</v>
      </c>
      <c r="Q157" s="226">
        <v>0</v>
      </c>
      <c r="R157" s="226">
        <f>Q157*H157</f>
        <v>0</v>
      </c>
      <c r="S157" s="226">
        <v>0.26000000000000001</v>
      </c>
      <c r="T157" s="227">
        <f>S157*H157</f>
        <v>3.6400000000000001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158</v>
      </c>
      <c r="AT157" s="228" t="s">
        <v>153</v>
      </c>
      <c r="AU157" s="228" t="s">
        <v>85</v>
      </c>
      <c r="AY157" s="20" t="s">
        <v>151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20" t="s">
        <v>83</v>
      </c>
      <c r="BK157" s="229">
        <f>ROUND(I157*H157,2)</f>
        <v>0</v>
      </c>
      <c r="BL157" s="20" t="s">
        <v>158</v>
      </c>
      <c r="BM157" s="228" t="s">
        <v>1740</v>
      </c>
    </row>
    <row r="158" s="2" customFormat="1">
      <c r="A158" s="41"/>
      <c r="B158" s="42"/>
      <c r="C158" s="43"/>
      <c r="D158" s="230" t="s">
        <v>160</v>
      </c>
      <c r="E158" s="43"/>
      <c r="F158" s="231" t="s">
        <v>1741</v>
      </c>
      <c r="G158" s="43"/>
      <c r="H158" s="43"/>
      <c r="I158" s="232"/>
      <c r="J158" s="43"/>
      <c r="K158" s="43"/>
      <c r="L158" s="47"/>
      <c r="M158" s="233"/>
      <c r="N158" s="23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160</v>
      </c>
      <c r="AU158" s="20" t="s">
        <v>85</v>
      </c>
    </row>
    <row r="159" s="13" customFormat="1">
      <c r="A159" s="13"/>
      <c r="B159" s="235"/>
      <c r="C159" s="236"/>
      <c r="D159" s="237" t="s">
        <v>162</v>
      </c>
      <c r="E159" s="238" t="s">
        <v>19</v>
      </c>
      <c r="F159" s="239" t="s">
        <v>1742</v>
      </c>
      <c r="G159" s="236"/>
      <c r="H159" s="240">
        <v>14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162</v>
      </c>
      <c r="AU159" s="246" t="s">
        <v>85</v>
      </c>
      <c r="AV159" s="13" t="s">
        <v>85</v>
      </c>
      <c r="AW159" s="13" t="s">
        <v>37</v>
      </c>
      <c r="AX159" s="13" t="s">
        <v>83</v>
      </c>
      <c r="AY159" s="246" t="s">
        <v>151</v>
      </c>
    </row>
    <row r="160" s="2" customFormat="1" ht="44.25" customHeight="1">
      <c r="A160" s="41"/>
      <c r="B160" s="42"/>
      <c r="C160" s="217" t="s">
        <v>336</v>
      </c>
      <c r="D160" s="217" t="s">
        <v>153</v>
      </c>
      <c r="E160" s="218" t="s">
        <v>1125</v>
      </c>
      <c r="F160" s="219" t="s">
        <v>1126</v>
      </c>
      <c r="G160" s="220" t="s">
        <v>193</v>
      </c>
      <c r="H160" s="221">
        <v>80.875</v>
      </c>
      <c r="I160" s="222"/>
      <c r="J160" s="223">
        <f>ROUND(I160*H160,2)</f>
        <v>0</v>
      </c>
      <c r="K160" s="219" t="s">
        <v>157</v>
      </c>
      <c r="L160" s="47"/>
      <c r="M160" s="224" t="s">
        <v>19</v>
      </c>
      <c r="N160" s="225" t="s">
        <v>47</v>
      </c>
      <c r="O160" s="87"/>
      <c r="P160" s="226">
        <f>O160*H160</f>
        <v>0</v>
      </c>
      <c r="Q160" s="226">
        <v>0</v>
      </c>
      <c r="R160" s="226">
        <f>Q160*H160</f>
        <v>0</v>
      </c>
      <c r="S160" s="226">
        <v>0.255</v>
      </c>
      <c r="T160" s="227">
        <f>S160*H160</f>
        <v>20.623125000000002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158</v>
      </c>
      <c r="AT160" s="228" t="s">
        <v>153</v>
      </c>
      <c r="AU160" s="228" t="s">
        <v>85</v>
      </c>
      <c r="AY160" s="20" t="s">
        <v>151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0" t="s">
        <v>83</v>
      </c>
      <c r="BK160" s="229">
        <f>ROUND(I160*H160,2)</f>
        <v>0</v>
      </c>
      <c r="BL160" s="20" t="s">
        <v>158</v>
      </c>
      <c r="BM160" s="228" t="s">
        <v>1743</v>
      </c>
    </row>
    <row r="161" s="2" customFormat="1">
      <c r="A161" s="41"/>
      <c r="B161" s="42"/>
      <c r="C161" s="43"/>
      <c r="D161" s="230" t="s">
        <v>160</v>
      </c>
      <c r="E161" s="43"/>
      <c r="F161" s="231" t="s">
        <v>1128</v>
      </c>
      <c r="G161" s="43"/>
      <c r="H161" s="43"/>
      <c r="I161" s="232"/>
      <c r="J161" s="43"/>
      <c r="K161" s="43"/>
      <c r="L161" s="47"/>
      <c r="M161" s="233"/>
      <c r="N161" s="23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160</v>
      </c>
      <c r="AU161" s="20" t="s">
        <v>85</v>
      </c>
    </row>
    <row r="162" s="13" customFormat="1">
      <c r="A162" s="13"/>
      <c r="B162" s="235"/>
      <c r="C162" s="236"/>
      <c r="D162" s="237" t="s">
        <v>162</v>
      </c>
      <c r="E162" s="238" t="s">
        <v>19</v>
      </c>
      <c r="F162" s="239" t="s">
        <v>1744</v>
      </c>
      <c r="G162" s="236"/>
      <c r="H162" s="240">
        <v>83.150000000000006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162</v>
      </c>
      <c r="AU162" s="246" t="s">
        <v>85</v>
      </c>
      <c r="AV162" s="13" t="s">
        <v>85</v>
      </c>
      <c r="AW162" s="13" t="s">
        <v>37</v>
      </c>
      <c r="AX162" s="13" t="s">
        <v>76</v>
      </c>
      <c r="AY162" s="246" t="s">
        <v>151</v>
      </c>
    </row>
    <row r="163" s="13" customFormat="1">
      <c r="A163" s="13"/>
      <c r="B163" s="235"/>
      <c r="C163" s="236"/>
      <c r="D163" s="237" t="s">
        <v>162</v>
      </c>
      <c r="E163" s="238" t="s">
        <v>19</v>
      </c>
      <c r="F163" s="239" t="s">
        <v>1726</v>
      </c>
      <c r="G163" s="236"/>
      <c r="H163" s="240">
        <v>-2.2749999999999999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162</v>
      </c>
      <c r="AU163" s="246" t="s">
        <v>85</v>
      </c>
      <c r="AV163" s="13" t="s">
        <v>85</v>
      </c>
      <c r="AW163" s="13" t="s">
        <v>37</v>
      </c>
      <c r="AX163" s="13" t="s">
        <v>76</v>
      </c>
      <c r="AY163" s="246" t="s">
        <v>151</v>
      </c>
    </row>
    <row r="164" s="14" customFormat="1">
      <c r="A164" s="14"/>
      <c r="B164" s="247"/>
      <c r="C164" s="248"/>
      <c r="D164" s="237" t="s">
        <v>162</v>
      </c>
      <c r="E164" s="249" t="s">
        <v>19</v>
      </c>
      <c r="F164" s="250" t="s">
        <v>176</v>
      </c>
      <c r="G164" s="248"/>
      <c r="H164" s="251">
        <v>80.875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162</v>
      </c>
      <c r="AU164" s="257" t="s">
        <v>85</v>
      </c>
      <c r="AV164" s="14" t="s">
        <v>158</v>
      </c>
      <c r="AW164" s="14" t="s">
        <v>37</v>
      </c>
      <c r="AX164" s="14" t="s">
        <v>83</v>
      </c>
      <c r="AY164" s="257" t="s">
        <v>151</v>
      </c>
    </row>
    <row r="165" s="2" customFormat="1" ht="37.8" customHeight="1">
      <c r="A165" s="41"/>
      <c r="B165" s="42"/>
      <c r="C165" s="217" t="s">
        <v>342</v>
      </c>
      <c r="D165" s="217" t="s">
        <v>153</v>
      </c>
      <c r="E165" s="218" t="s">
        <v>1625</v>
      </c>
      <c r="F165" s="219" t="s">
        <v>1626</v>
      </c>
      <c r="G165" s="220" t="s">
        <v>193</v>
      </c>
      <c r="H165" s="221">
        <v>81.575000000000003</v>
      </c>
      <c r="I165" s="222"/>
      <c r="J165" s="223">
        <f>ROUND(I165*H165,2)</f>
        <v>0</v>
      </c>
      <c r="K165" s="219" t="s">
        <v>157</v>
      </c>
      <c r="L165" s="47"/>
      <c r="M165" s="224" t="s">
        <v>19</v>
      </c>
      <c r="N165" s="225" t="s">
        <v>47</v>
      </c>
      <c r="O165" s="87"/>
      <c r="P165" s="226">
        <f>O165*H165</f>
        <v>0</v>
      </c>
      <c r="Q165" s="226">
        <v>0</v>
      </c>
      <c r="R165" s="226">
        <f>Q165*H165</f>
        <v>0</v>
      </c>
      <c r="S165" s="226">
        <v>0.17999999999999999</v>
      </c>
      <c r="T165" s="227">
        <f>S165*H165</f>
        <v>14.6835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158</v>
      </c>
      <c r="AT165" s="228" t="s">
        <v>153</v>
      </c>
      <c r="AU165" s="228" t="s">
        <v>85</v>
      </c>
      <c r="AY165" s="20" t="s">
        <v>151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83</v>
      </c>
      <c r="BK165" s="229">
        <f>ROUND(I165*H165,2)</f>
        <v>0</v>
      </c>
      <c r="BL165" s="20" t="s">
        <v>158</v>
      </c>
      <c r="BM165" s="228" t="s">
        <v>1745</v>
      </c>
    </row>
    <row r="166" s="2" customFormat="1">
      <c r="A166" s="41"/>
      <c r="B166" s="42"/>
      <c r="C166" s="43"/>
      <c r="D166" s="230" t="s">
        <v>160</v>
      </c>
      <c r="E166" s="43"/>
      <c r="F166" s="231" t="s">
        <v>1628</v>
      </c>
      <c r="G166" s="43"/>
      <c r="H166" s="43"/>
      <c r="I166" s="232"/>
      <c r="J166" s="43"/>
      <c r="K166" s="43"/>
      <c r="L166" s="47"/>
      <c r="M166" s="233"/>
      <c r="N166" s="23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160</v>
      </c>
      <c r="AU166" s="20" t="s">
        <v>85</v>
      </c>
    </row>
    <row r="167" s="13" customFormat="1">
      <c r="A167" s="13"/>
      <c r="B167" s="235"/>
      <c r="C167" s="236"/>
      <c r="D167" s="237" t="s">
        <v>162</v>
      </c>
      <c r="E167" s="238" t="s">
        <v>19</v>
      </c>
      <c r="F167" s="239" t="s">
        <v>1744</v>
      </c>
      <c r="G167" s="236"/>
      <c r="H167" s="240">
        <v>83.150000000000006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162</v>
      </c>
      <c r="AU167" s="246" t="s">
        <v>85</v>
      </c>
      <c r="AV167" s="13" t="s">
        <v>85</v>
      </c>
      <c r="AW167" s="13" t="s">
        <v>37</v>
      </c>
      <c r="AX167" s="13" t="s">
        <v>76</v>
      </c>
      <c r="AY167" s="246" t="s">
        <v>151</v>
      </c>
    </row>
    <row r="168" s="13" customFormat="1">
      <c r="A168" s="13"/>
      <c r="B168" s="235"/>
      <c r="C168" s="236"/>
      <c r="D168" s="237" t="s">
        <v>162</v>
      </c>
      <c r="E168" s="238" t="s">
        <v>19</v>
      </c>
      <c r="F168" s="239" t="s">
        <v>1746</v>
      </c>
      <c r="G168" s="236"/>
      <c r="H168" s="240">
        <v>-1.575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162</v>
      </c>
      <c r="AU168" s="246" t="s">
        <v>85</v>
      </c>
      <c r="AV168" s="13" t="s">
        <v>85</v>
      </c>
      <c r="AW168" s="13" t="s">
        <v>37</v>
      </c>
      <c r="AX168" s="13" t="s">
        <v>76</v>
      </c>
      <c r="AY168" s="246" t="s">
        <v>151</v>
      </c>
    </row>
    <row r="169" s="14" customFormat="1">
      <c r="A169" s="14"/>
      <c r="B169" s="247"/>
      <c r="C169" s="248"/>
      <c r="D169" s="237" t="s">
        <v>162</v>
      </c>
      <c r="E169" s="249" t="s">
        <v>19</v>
      </c>
      <c r="F169" s="250" t="s">
        <v>176</v>
      </c>
      <c r="G169" s="248"/>
      <c r="H169" s="251">
        <v>81.575000000000003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162</v>
      </c>
      <c r="AU169" s="257" t="s">
        <v>85</v>
      </c>
      <c r="AV169" s="14" t="s">
        <v>158</v>
      </c>
      <c r="AW169" s="14" t="s">
        <v>37</v>
      </c>
      <c r="AX169" s="14" t="s">
        <v>83</v>
      </c>
      <c r="AY169" s="257" t="s">
        <v>151</v>
      </c>
    </row>
    <row r="170" s="2" customFormat="1" ht="37.8" customHeight="1">
      <c r="A170" s="41"/>
      <c r="B170" s="42"/>
      <c r="C170" s="217" t="s">
        <v>350</v>
      </c>
      <c r="D170" s="217" t="s">
        <v>153</v>
      </c>
      <c r="E170" s="218" t="s">
        <v>1137</v>
      </c>
      <c r="F170" s="219" t="s">
        <v>1138</v>
      </c>
      <c r="G170" s="220" t="s">
        <v>193</v>
      </c>
      <c r="H170" s="221">
        <v>4.4000000000000004</v>
      </c>
      <c r="I170" s="222"/>
      <c r="J170" s="223">
        <f>ROUND(I170*H170,2)</f>
        <v>0</v>
      </c>
      <c r="K170" s="219" t="s">
        <v>157</v>
      </c>
      <c r="L170" s="47"/>
      <c r="M170" s="224" t="s">
        <v>19</v>
      </c>
      <c r="N170" s="225" t="s">
        <v>47</v>
      </c>
      <c r="O170" s="87"/>
      <c r="P170" s="226">
        <f>O170*H170</f>
        <v>0</v>
      </c>
      <c r="Q170" s="226">
        <v>0</v>
      </c>
      <c r="R170" s="226">
        <f>Q170*H170</f>
        <v>0</v>
      </c>
      <c r="S170" s="226">
        <v>0.17000000000000001</v>
      </c>
      <c r="T170" s="227">
        <f>S170*H170</f>
        <v>0.74800000000000011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158</v>
      </c>
      <c r="AT170" s="228" t="s">
        <v>153</v>
      </c>
      <c r="AU170" s="228" t="s">
        <v>85</v>
      </c>
      <c r="AY170" s="20" t="s">
        <v>151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83</v>
      </c>
      <c r="BK170" s="229">
        <f>ROUND(I170*H170,2)</f>
        <v>0</v>
      </c>
      <c r="BL170" s="20" t="s">
        <v>158</v>
      </c>
      <c r="BM170" s="228" t="s">
        <v>1747</v>
      </c>
    </row>
    <row r="171" s="2" customFormat="1">
      <c r="A171" s="41"/>
      <c r="B171" s="42"/>
      <c r="C171" s="43"/>
      <c r="D171" s="230" t="s">
        <v>160</v>
      </c>
      <c r="E171" s="43"/>
      <c r="F171" s="231" t="s">
        <v>1140</v>
      </c>
      <c r="G171" s="43"/>
      <c r="H171" s="43"/>
      <c r="I171" s="232"/>
      <c r="J171" s="43"/>
      <c r="K171" s="43"/>
      <c r="L171" s="47"/>
      <c r="M171" s="233"/>
      <c r="N171" s="23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160</v>
      </c>
      <c r="AU171" s="20" t="s">
        <v>85</v>
      </c>
    </row>
    <row r="172" s="13" customFormat="1">
      <c r="A172" s="13"/>
      <c r="B172" s="235"/>
      <c r="C172" s="236"/>
      <c r="D172" s="237" t="s">
        <v>162</v>
      </c>
      <c r="E172" s="238" t="s">
        <v>19</v>
      </c>
      <c r="F172" s="239" t="s">
        <v>1727</v>
      </c>
      <c r="G172" s="236"/>
      <c r="H172" s="240">
        <v>5.4000000000000004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162</v>
      </c>
      <c r="AU172" s="246" t="s">
        <v>85</v>
      </c>
      <c r="AV172" s="13" t="s">
        <v>85</v>
      </c>
      <c r="AW172" s="13" t="s">
        <v>37</v>
      </c>
      <c r="AX172" s="13" t="s">
        <v>76</v>
      </c>
      <c r="AY172" s="246" t="s">
        <v>151</v>
      </c>
    </row>
    <row r="173" s="13" customFormat="1">
      <c r="A173" s="13"/>
      <c r="B173" s="235"/>
      <c r="C173" s="236"/>
      <c r="D173" s="237" t="s">
        <v>162</v>
      </c>
      <c r="E173" s="238" t="s">
        <v>19</v>
      </c>
      <c r="F173" s="239" t="s">
        <v>1728</v>
      </c>
      <c r="G173" s="236"/>
      <c r="H173" s="240">
        <v>-1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162</v>
      </c>
      <c r="AU173" s="246" t="s">
        <v>85</v>
      </c>
      <c r="AV173" s="13" t="s">
        <v>85</v>
      </c>
      <c r="AW173" s="13" t="s">
        <v>37</v>
      </c>
      <c r="AX173" s="13" t="s">
        <v>76</v>
      </c>
      <c r="AY173" s="246" t="s">
        <v>151</v>
      </c>
    </row>
    <row r="174" s="14" customFormat="1">
      <c r="A174" s="14"/>
      <c r="B174" s="247"/>
      <c r="C174" s="248"/>
      <c r="D174" s="237" t="s">
        <v>162</v>
      </c>
      <c r="E174" s="249" t="s">
        <v>19</v>
      </c>
      <c r="F174" s="250" t="s">
        <v>176</v>
      </c>
      <c r="G174" s="248"/>
      <c r="H174" s="251">
        <v>4.4000000000000004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162</v>
      </c>
      <c r="AU174" s="257" t="s">
        <v>85</v>
      </c>
      <c r="AV174" s="14" t="s">
        <v>158</v>
      </c>
      <c r="AW174" s="14" t="s">
        <v>37</v>
      </c>
      <c r="AX174" s="14" t="s">
        <v>83</v>
      </c>
      <c r="AY174" s="257" t="s">
        <v>151</v>
      </c>
    </row>
    <row r="175" s="2" customFormat="1" ht="24.15" customHeight="1">
      <c r="A175" s="41"/>
      <c r="B175" s="42"/>
      <c r="C175" s="217" t="s">
        <v>361</v>
      </c>
      <c r="D175" s="217" t="s">
        <v>153</v>
      </c>
      <c r="E175" s="218" t="s">
        <v>1162</v>
      </c>
      <c r="F175" s="219" t="s">
        <v>1163</v>
      </c>
      <c r="G175" s="220" t="s">
        <v>193</v>
      </c>
      <c r="H175" s="221">
        <v>4.4000000000000004</v>
      </c>
      <c r="I175" s="222"/>
      <c r="J175" s="223">
        <f>ROUND(I175*H175,2)</f>
        <v>0</v>
      </c>
      <c r="K175" s="219" t="s">
        <v>157</v>
      </c>
      <c r="L175" s="47"/>
      <c r="M175" s="224" t="s">
        <v>19</v>
      </c>
      <c r="N175" s="225" t="s">
        <v>47</v>
      </c>
      <c r="O175" s="87"/>
      <c r="P175" s="226">
        <f>O175*H175</f>
        <v>0</v>
      </c>
      <c r="Q175" s="226">
        <v>3.0000000000000001E-05</v>
      </c>
      <c r="R175" s="226">
        <f>Q175*H175</f>
        <v>0.00013200000000000001</v>
      </c>
      <c r="S175" s="226">
        <v>0.23000000000000001</v>
      </c>
      <c r="T175" s="227">
        <f>S175*H175</f>
        <v>1.0120000000000002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158</v>
      </c>
      <c r="AT175" s="228" t="s">
        <v>153</v>
      </c>
      <c r="AU175" s="228" t="s">
        <v>85</v>
      </c>
      <c r="AY175" s="20" t="s">
        <v>151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0" t="s">
        <v>83</v>
      </c>
      <c r="BK175" s="229">
        <f>ROUND(I175*H175,2)</f>
        <v>0</v>
      </c>
      <c r="BL175" s="20" t="s">
        <v>158</v>
      </c>
      <c r="BM175" s="228" t="s">
        <v>1748</v>
      </c>
    </row>
    <row r="176" s="2" customFormat="1">
      <c r="A176" s="41"/>
      <c r="B176" s="42"/>
      <c r="C176" s="43"/>
      <c r="D176" s="230" t="s">
        <v>160</v>
      </c>
      <c r="E176" s="43"/>
      <c r="F176" s="231" t="s">
        <v>1165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160</v>
      </c>
      <c r="AU176" s="20" t="s">
        <v>85</v>
      </c>
    </row>
    <row r="177" s="13" customFormat="1">
      <c r="A177" s="13"/>
      <c r="B177" s="235"/>
      <c r="C177" s="236"/>
      <c r="D177" s="237" t="s">
        <v>162</v>
      </c>
      <c r="E177" s="238" t="s">
        <v>19</v>
      </c>
      <c r="F177" s="239" t="s">
        <v>1727</v>
      </c>
      <c r="G177" s="236"/>
      <c r="H177" s="240">
        <v>5.4000000000000004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162</v>
      </c>
      <c r="AU177" s="246" t="s">
        <v>85</v>
      </c>
      <c r="AV177" s="13" t="s">
        <v>85</v>
      </c>
      <c r="AW177" s="13" t="s">
        <v>37</v>
      </c>
      <c r="AX177" s="13" t="s">
        <v>76</v>
      </c>
      <c r="AY177" s="246" t="s">
        <v>151</v>
      </c>
    </row>
    <row r="178" s="13" customFormat="1">
      <c r="A178" s="13"/>
      <c r="B178" s="235"/>
      <c r="C178" s="236"/>
      <c r="D178" s="237" t="s">
        <v>162</v>
      </c>
      <c r="E178" s="238" t="s">
        <v>19</v>
      </c>
      <c r="F178" s="239" t="s">
        <v>1728</v>
      </c>
      <c r="G178" s="236"/>
      <c r="H178" s="240">
        <v>-1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162</v>
      </c>
      <c r="AU178" s="246" t="s">
        <v>85</v>
      </c>
      <c r="AV178" s="13" t="s">
        <v>85</v>
      </c>
      <c r="AW178" s="13" t="s">
        <v>37</v>
      </c>
      <c r="AX178" s="13" t="s">
        <v>76</v>
      </c>
      <c r="AY178" s="246" t="s">
        <v>151</v>
      </c>
    </row>
    <row r="179" s="14" customFormat="1">
      <c r="A179" s="14"/>
      <c r="B179" s="247"/>
      <c r="C179" s="248"/>
      <c r="D179" s="237" t="s">
        <v>162</v>
      </c>
      <c r="E179" s="249" t="s">
        <v>19</v>
      </c>
      <c r="F179" s="250" t="s">
        <v>176</v>
      </c>
      <c r="G179" s="248"/>
      <c r="H179" s="251">
        <v>4.4000000000000004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162</v>
      </c>
      <c r="AU179" s="257" t="s">
        <v>85</v>
      </c>
      <c r="AV179" s="14" t="s">
        <v>158</v>
      </c>
      <c r="AW179" s="14" t="s">
        <v>37</v>
      </c>
      <c r="AX179" s="14" t="s">
        <v>83</v>
      </c>
      <c r="AY179" s="257" t="s">
        <v>151</v>
      </c>
    </row>
    <row r="180" s="2" customFormat="1" ht="24.15" customHeight="1">
      <c r="A180" s="41"/>
      <c r="B180" s="42"/>
      <c r="C180" s="217" t="s">
        <v>368</v>
      </c>
      <c r="D180" s="217" t="s">
        <v>153</v>
      </c>
      <c r="E180" s="218" t="s">
        <v>1176</v>
      </c>
      <c r="F180" s="219" t="s">
        <v>1177</v>
      </c>
      <c r="G180" s="220" t="s">
        <v>156</v>
      </c>
      <c r="H180" s="221">
        <v>116.98</v>
      </c>
      <c r="I180" s="222"/>
      <c r="J180" s="223">
        <f>ROUND(I180*H180,2)</f>
        <v>0</v>
      </c>
      <c r="K180" s="219" t="s">
        <v>157</v>
      </c>
      <c r="L180" s="47"/>
      <c r="M180" s="224" t="s">
        <v>19</v>
      </c>
      <c r="N180" s="225" t="s">
        <v>47</v>
      </c>
      <c r="O180" s="87"/>
      <c r="P180" s="226">
        <f>O180*H180</f>
        <v>0</v>
      </c>
      <c r="Q180" s="226">
        <v>0</v>
      </c>
      <c r="R180" s="226">
        <f>Q180*H180</f>
        <v>0</v>
      </c>
      <c r="S180" s="226">
        <v>0.20499999999999999</v>
      </c>
      <c r="T180" s="227">
        <f>S180*H180</f>
        <v>23.980899999999998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158</v>
      </c>
      <c r="AT180" s="228" t="s">
        <v>153</v>
      </c>
      <c r="AU180" s="228" t="s">
        <v>85</v>
      </c>
      <c r="AY180" s="20" t="s">
        <v>151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83</v>
      </c>
      <c r="BK180" s="229">
        <f>ROUND(I180*H180,2)</f>
        <v>0</v>
      </c>
      <c r="BL180" s="20" t="s">
        <v>158</v>
      </c>
      <c r="BM180" s="228" t="s">
        <v>1749</v>
      </c>
    </row>
    <row r="181" s="2" customFormat="1">
      <c r="A181" s="41"/>
      <c r="B181" s="42"/>
      <c r="C181" s="43"/>
      <c r="D181" s="230" t="s">
        <v>160</v>
      </c>
      <c r="E181" s="43"/>
      <c r="F181" s="231" t="s">
        <v>1179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160</v>
      </c>
      <c r="AU181" s="20" t="s">
        <v>85</v>
      </c>
    </row>
    <row r="182" s="13" customFormat="1">
      <c r="A182" s="13"/>
      <c r="B182" s="235"/>
      <c r="C182" s="236"/>
      <c r="D182" s="237" t="s">
        <v>162</v>
      </c>
      <c r="E182" s="238" t="s">
        <v>19</v>
      </c>
      <c r="F182" s="239" t="s">
        <v>1750</v>
      </c>
      <c r="G182" s="236"/>
      <c r="H182" s="240">
        <v>102.03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162</v>
      </c>
      <c r="AU182" s="246" t="s">
        <v>85</v>
      </c>
      <c r="AV182" s="13" t="s">
        <v>85</v>
      </c>
      <c r="AW182" s="13" t="s">
        <v>37</v>
      </c>
      <c r="AX182" s="13" t="s">
        <v>76</v>
      </c>
      <c r="AY182" s="246" t="s">
        <v>151</v>
      </c>
    </row>
    <row r="183" s="13" customFormat="1">
      <c r="A183" s="13"/>
      <c r="B183" s="235"/>
      <c r="C183" s="236"/>
      <c r="D183" s="237" t="s">
        <v>162</v>
      </c>
      <c r="E183" s="238" t="s">
        <v>19</v>
      </c>
      <c r="F183" s="239" t="s">
        <v>1751</v>
      </c>
      <c r="G183" s="236"/>
      <c r="H183" s="240">
        <v>-2.25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162</v>
      </c>
      <c r="AU183" s="246" t="s">
        <v>85</v>
      </c>
      <c r="AV183" s="13" t="s">
        <v>85</v>
      </c>
      <c r="AW183" s="13" t="s">
        <v>37</v>
      </c>
      <c r="AX183" s="13" t="s">
        <v>76</v>
      </c>
      <c r="AY183" s="246" t="s">
        <v>151</v>
      </c>
    </row>
    <row r="184" s="13" customFormat="1">
      <c r="A184" s="13"/>
      <c r="B184" s="235"/>
      <c r="C184" s="236"/>
      <c r="D184" s="237" t="s">
        <v>162</v>
      </c>
      <c r="E184" s="238" t="s">
        <v>19</v>
      </c>
      <c r="F184" s="239" t="s">
        <v>1752</v>
      </c>
      <c r="G184" s="236"/>
      <c r="H184" s="240">
        <v>21.199999999999999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162</v>
      </c>
      <c r="AU184" s="246" t="s">
        <v>85</v>
      </c>
      <c r="AV184" s="13" t="s">
        <v>85</v>
      </c>
      <c r="AW184" s="13" t="s">
        <v>37</v>
      </c>
      <c r="AX184" s="13" t="s">
        <v>76</v>
      </c>
      <c r="AY184" s="246" t="s">
        <v>151</v>
      </c>
    </row>
    <row r="185" s="13" customFormat="1">
      <c r="A185" s="13"/>
      <c r="B185" s="235"/>
      <c r="C185" s="236"/>
      <c r="D185" s="237" t="s">
        <v>162</v>
      </c>
      <c r="E185" s="238" t="s">
        <v>19</v>
      </c>
      <c r="F185" s="239" t="s">
        <v>1753</v>
      </c>
      <c r="G185" s="236"/>
      <c r="H185" s="240">
        <v>-4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162</v>
      </c>
      <c r="AU185" s="246" t="s">
        <v>85</v>
      </c>
      <c r="AV185" s="13" t="s">
        <v>85</v>
      </c>
      <c r="AW185" s="13" t="s">
        <v>37</v>
      </c>
      <c r="AX185" s="13" t="s">
        <v>76</v>
      </c>
      <c r="AY185" s="246" t="s">
        <v>151</v>
      </c>
    </row>
    <row r="186" s="14" customFormat="1">
      <c r="A186" s="14"/>
      <c r="B186" s="247"/>
      <c r="C186" s="248"/>
      <c r="D186" s="237" t="s">
        <v>162</v>
      </c>
      <c r="E186" s="249" t="s">
        <v>19</v>
      </c>
      <c r="F186" s="250" t="s">
        <v>176</v>
      </c>
      <c r="G186" s="248"/>
      <c r="H186" s="251">
        <v>116.98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162</v>
      </c>
      <c r="AU186" s="257" t="s">
        <v>85</v>
      </c>
      <c r="AV186" s="14" t="s">
        <v>158</v>
      </c>
      <c r="AW186" s="14" t="s">
        <v>37</v>
      </c>
      <c r="AX186" s="14" t="s">
        <v>83</v>
      </c>
      <c r="AY186" s="257" t="s">
        <v>151</v>
      </c>
    </row>
    <row r="187" s="12" customFormat="1" ht="22.8" customHeight="1">
      <c r="A187" s="12"/>
      <c r="B187" s="201"/>
      <c r="C187" s="202"/>
      <c r="D187" s="203" t="s">
        <v>75</v>
      </c>
      <c r="E187" s="215" t="s">
        <v>182</v>
      </c>
      <c r="F187" s="215" t="s">
        <v>1197</v>
      </c>
      <c r="G187" s="202"/>
      <c r="H187" s="202"/>
      <c r="I187" s="205"/>
      <c r="J187" s="216">
        <f>BK187</f>
        <v>0</v>
      </c>
      <c r="K187" s="202"/>
      <c r="L187" s="207"/>
      <c r="M187" s="208"/>
      <c r="N187" s="209"/>
      <c r="O187" s="209"/>
      <c r="P187" s="210">
        <f>SUM(P188:P225)</f>
        <v>0</v>
      </c>
      <c r="Q187" s="209"/>
      <c r="R187" s="210">
        <f>SUM(R188:R225)</f>
        <v>21.358823500000003</v>
      </c>
      <c r="S187" s="209"/>
      <c r="T187" s="211">
        <f>SUM(T188:T225)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2" t="s">
        <v>83</v>
      </c>
      <c r="AT187" s="213" t="s">
        <v>75</v>
      </c>
      <c r="AU187" s="213" t="s">
        <v>83</v>
      </c>
      <c r="AY187" s="212" t="s">
        <v>151</v>
      </c>
      <c r="BK187" s="214">
        <f>SUM(BK188:BK225)</f>
        <v>0</v>
      </c>
    </row>
    <row r="188" s="2" customFormat="1" ht="24.15" customHeight="1">
      <c r="A188" s="41"/>
      <c r="B188" s="42"/>
      <c r="C188" s="217" t="s">
        <v>374</v>
      </c>
      <c r="D188" s="217" t="s">
        <v>153</v>
      </c>
      <c r="E188" s="218" t="s">
        <v>1198</v>
      </c>
      <c r="F188" s="219" t="s">
        <v>1199</v>
      </c>
      <c r="G188" s="220" t="s">
        <v>193</v>
      </c>
      <c r="H188" s="221">
        <v>4.4000000000000004</v>
      </c>
      <c r="I188" s="222"/>
      <c r="J188" s="223">
        <f>ROUND(I188*H188,2)</f>
        <v>0</v>
      </c>
      <c r="K188" s="219" t="s">
        <v>157</v>
      </c>
      <c r="L188" s="47"/>
      <c r="M188" s="224" t="s">
        <v>19</v>
      </c>
      <c r="N188" s="225" t="s">
        <v>47</v>
      </c>
      <c r="O188" s="87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8" t="s">
        <v>158</v>
      </c>
      <c r="AT188" s="228" t="s">
        <v>153</v>
      </c>
      <c r="AU188" s="228" t="s">
        <v>85</v>
      </c>
      <c r="AY188" s="20" t="s">
        <v>151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20" t="s">
        <v>83</v>
      </c>
      <c r="BK188" s="229">
        <f>ROUND(I188*H188,2)</f>
        <v>0</v>
      </c>
      <c r="BL188" s="20" t="s">
        <v>158</v>
      </c>
      <c r="BM188" s="228" t="s">
        <v>1754</v>
      </c>
    </row>
    <row r="189" s="2" customFormat="1">
      <c r="A189" s="41"/>
      <c r="B189" s="42"/>
      <c r="C189" s="43"/>
      <c r="D189" s="230" t="s">
        <v>160</v>
      </c>
      <c r="E189" s="43"/>
      <c r="F189" s="231" t="s">
        <v>1201</v>
      </c>
      <c r="G189" s="43"/>
      <c r="H189" s="43"/>
      <c r="I189" s="232"/>
      <c r="J189" s="43"/>
      <c r="K189" s="43"/>
      <c r="L189" s="47"/>
      <c r="M189" s="233"/>
      <c r="N189" s="23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160</v>
      </c>
      <c r="AU189" s="20" t="s">
        <v>85</v>
      </c>
    </row>
    <row r="190" s="15" customFormat="1">
      <c r="A190" s="15"/>
      <c r="B190" s="258"/>
      <c r="C190" s="259"/>
      <c r="D190" s="237" t="s">
        <v>162</v>
      </c>
      <c r="E190" s="260" t="s">
        <v>19</v>
      </c>
      <c r="F190" s="261" t="s">
        <v>1226</v>
      </c>
      <c r="G190" s="259"/>
      <c r="H190" s="260" t="s">
        <v>19</v>
      </c>
      <c r="I190" s="262"/>
      <c r="J190" s="259"/>
      <c r="K190" s="259"/>
      <c r="L190" s="263"/>
      <c r="M190" s="264"/>
      <c r="N190" s="265"/>
      <c r="O190" s="265"/>
      <c r="P190" s="265"/>
      <c r="Q190" s="265"/>
      <c r="R190" s="265"/>
      <c r="S190" s="265"/>
      <c r="T190" s="26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7" t="s">
        <v>162</v>
      </c>
      <c r="AU190" s="267" t="s">
        <v>85</v>
      </c>
      <c r="AV190" s="15" t="s">
        <v>83</v>
      </c>
      <c r="AW190" s="15" t="s">
        <v>37</v>
      </c>
      <c r="AX190" s="15" t="s">
        <v>76</v>
      </c>
      <c r="AY190" s="267" t="s">
        <v>151</v>
      </c>
    </row>
    <row r="191" s="13" customFormat="1">
      <c r="A191" s="13"/>
      <c r="B191" s="235"/>
      <c r="C191" s="236"/>
      <c r="D191" s="237" t="s">
        <v>162</v>
      </c>
      <c r="E191" s="238" t="s">
        <v>19</v>
      </c>
      <c r="F191" s="239" t="s">
        <v>1727</v>
      </c>
      <c r="G191" s="236"/>
      <c r="H191" s="240">
        <v>5.4000000000000004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162</v>
      </c>
      <c r="AU191" s="246" t="s">
        <v>85</v>
      </c>
      <c r="AV191" s="13" t="s">
        <v>85</v>
      </c>
      <c r="AW191" s="13" t="s">
        <v>37</v>
      </c>
      <c r="AX191" s="13" t="s">
        <v>76</v>
      </c>
      <c r="AY191" s="246" t="s">
        <v>151</v>
      </c>
    </row>
    <row r="192" s="13" customFormat="1">
      <c r="A192" s="13"/>
      <c r="B192" s="235"/>
      <c r="C192" s="236"/>
      <c r="D192" s="237" t="s">
        <v>162</v>
      </c>
      <c r="E192" s="238" t="s">
        <v>19</v>
      </c>
      <c r="F192" s="239" t="s">
        <v>1728</v>
      </c>
      <c r="G192" s="236"/>
      <c r="H192" s="240">
        <v>-1</v>
      </c>
      <c r="I192" s="241"/>
      <c r="J192" s="236"/>
      <c r="K192" s="236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162</v>
      </c>
      <c r="AU192" s="246" t="s">
        <v>85</v>
      </c>
      <c r="AV192" s="13" t="s">
        <v>85</v>
      </c>
      <c r="AW192" s="13" t="s">
        <v>37</v>
      </c>
      <c r="AX192" s="13" t="s">
        <v>76</v>
      </c>
      <c r="AY192" s="246" t="s">
        <v>151</v>
      </c>
    </row>
    <row r="193" s="14" customFormat="1">
      <c r="A193" s="14"/>
      <c r="B193" s="247"/>
      <c r="C193" s="248"/>
      <c r="D193" s="237" t="s">
        <v>162</v>
      </c>
      <c r="E193" s="249" t="s">
        <v>19</v>
      </c>
      <c r="F193" s="250" t="s">
        <v>176</v>
      </c>
      <c r="G193" s="248"/>
      <c r="H193" s="251">
        <v>4.4000000000000004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162</v>
      </c>
      <c r="AU193" s="257" t="s">
        <v>85</v>
      </c>
      <c r="AV193" s="14" t="s">
        <v>158</v>
      </c>
      <c r="AW193" s="14" t="s">
        <v>37</v>
      </c>
      <c r="AX193" s="14" t="s">
        <v>83</v>
      </c>
      <c r="AY193" s="257" t="s">
        <v>151</v>
      </c>
    </row>
    <row r="194" s="2" customFormat="1" ht="24.15" customHeight="1">
      <c r="A194" s="41"/>
      <c r="B194" s="42"/>
      <c r="C194" s="217" t="s">
        <v>394</v>
      </c>
      <c r="D194" s="217" t="s">
        <v>153</v>
      </c>
      <c r="E194" s="218" t="s">
        <v>1511</v>
      </c>
      <c r="F194" s="219" t="s">
        <v>1512</v>
      </c>
      <c r="G194" s="220" t="s">
        <v>193</v>
      </c>
      <c r="H194" s="221">
        <v>4.4000000000000004</v>
      </c>
      <c r="I194" s="222"/>
      <c r="J194" s="223">
        <f>ROUND(I194*H194,2)</f>
        <v>0</v>
      </c>
      <c r="K194" s="219" t="s">
        <v>157</v>
      </c>
      <c r="L194" s="47"/>
      <c r="M194" s="224" t="s">
        <v>19</v>
      </c>
      <c r="N194" s="225" t="s">
        <v>47</v>
      </c>
      <c r="O194" s="87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8" t="s">
        <v>158</v>
      </c>
      <c r="AT194" s="228" t="s">
        <v>153</v>
      </c>
      <c r="AU194" s="228" t="s">
        <v>85</v>
      </c>
      <c r="AY194" s="20" t="s">
        <v>151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20" t="s">
        <v>83</v>
      </c>
      <c r="BK194" s="229">
        <f>ROUND(I194*H194,2)</f>
        <v>0</v>
      </c>
      <c r="BL194" s="20" t="s">
        <v>158</v>
      </c>
      <c r="BM194" s="228" t="s">
        <v>1755</v>
      </c>
    </row>
    <row r="195" s="2" customFormat="1">
      <c r="A195" s="41"/>
      <c r="B195" s="42"/>
      <c r="C195" s="43"/>
      <c r="D195" s="230" t="s">
        <v>160</v>
      </c>
      <c r="E195" s="43"/>
      <c r="F195" s="231" t="s">
        <v>1514</v>
      </c>
      <c r="G195" s="43"/>
      <c r="H195" s="43"/>
      <c r="I195" s="232"/>
      <c r="J195" s="43"/>
      <c r="K195" s="43"/>
      <c r="L195" s="47"/>
      <c r="M195" s="233"/>
      <c r="N195" s="23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160</v>
      </c>
      <c r="AU195" s="20" t="s">
        <v>85</v>
      </c>
    </row>
    <row r="196" s="13" customFormat="1">
      <c r="A196" s="13"/>
      <c r="B196" s="235"/>
      <c r="C196" s="236"/>
      <c r="D196" s="237" t="s">
        <v>162</v>
      </c>
      <c r="E196" s="238" t="s">
        <v>19</v>
      </c>
      <c r="F196" s="239" t="s">
        <v>1756</v>
      </c>
      <c r="G196" s="236"/>
      <c r="H196" s="240">
        <v>4.4000000000000004</v>
      </c>
      <c r="I196" s="241"/>
      <c r="J196" s="236"/>
      <c r="K196" s="236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162</v>
      </c>
      <c r="AU196" s="246" t="s">
        <v>85</v>
      </c>
      <c r="AV196" s="13" t="s">
        <v>85</v>
      </c>
      <c r="AW196" s="13" t="s">
        <v>37</v>
      </c>
      <c r="AX196" s="13" t="s">
        <v>83</v>
      </c>
      <c r="AY196" s="246" t="s">
        <v>151</v>
      </c>
    </row>
    <row r="197" s="2" customFormat="1" ht="16.5" customHeight="1">
      <c r="A197" s="41"/>
      <c r="B197" s="42"/>
      <c r="C197" s="217" t="s">
        <v>400</v>
      </c>
      <c r="D197" s="217" t="s">
        <v>153</v>
      </c>
      <c r="E197" s="218" t="s">
        <v>1218</v>
      </c>
      <c r="F197" s="219" t="s">
        <v>1219</v>
      </c>
      <c r="G197" s="220" t="s">
        <v>193</v>
      </c>
      <c r="H197" s="221">
        <v>4.4000000000000004</v>
      </c>
      <c r="I197" s="222"/>
      <c r="J197" s="223">
        <f>ROUND(I197*H197,2)</f>
        <v>0</v>
      </c>
      <c r="K197" s="219" t="s">
        <v>157</v>
      </c>
      <c r="L197" s="47"/>
      <c r="M197" s="224" t="s">
        <v>19</v>
      </c>
      <c r="N197" s="225" t="s">
        <v>47</v>
      </c>
      <c r="O197" s="87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8" t="s">
        <v>158</v>
      </c>
      <c r="AT197" s="228" t="s">
        <v>153</v>
      </c>
      <c r="AU197" s="228" t="s">
        <v>85</v>
      </c>
      <c r="AY197" s="20" t="s">
        <v>151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20" t="s">
        <v>83</v>
      </c>
      <c r="BK197" s="229">
        <f>ROUND(I197*H197,2)</f>
        <v>0</v>
      </c>
      <c r="BL197" s="20" t="s">
        <v>158</v>
      </c>
      <c r="BM197" s="228" t="s">
        <v>1757</v>
      </c>
    </row>
    <row r="198" s="2" customFormat="1">
      <c r="A198" s="41"/>
      <c r="B198" s="42"/>
      <c r="C198" s="43"/>
      <c r="D198" s="230" t="s">
        <v>160</v>
      </c>
      <c r="E198" s="43"/>
      <c r="F198" s="231" t="s">
        <v>1221</v>
      </c>
      <c r="G198" s="43"/>
      <c r="H198" s="43"/>
      <c r="I198" s="232"/>
      <c r="J198" s="43"/>
      <c r="K198" s="43"/>
      <c r="L198" s="47"/>
      <c r="M198" s="233"/>
      <c r="N198" s="23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160</v>
      </c>
      <c r="AU198" s="20" t="s">
        <v>85</v>
      </c>
    </row>
    <row r="199" s="13" customFormat="1">
      <c r="A199" s="13"/>
      <c r="B199" s="235"/>
      <c r="C199" s="236"/>
      <c r="D199" s="237" t="s">
        <v>162</v>
      </c>
      <c r="E199" s="238" t="s">
        <v>19</v>
      </c>
      <c r="F199" s="239" t="s">
        <v>1756</v>
      </c>
      <c r="G199" s="236"/>
      <c r="H199" s="240">
        <v>4.4000000000000004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162</v>
      </c>
      <c r="AU199" s="246" t="s">
        <v>85</v>
      </c>
      <c r="AV199" s="13" t="s">
        <v>85</v>
      </c>
      <c r="AW199" s="13" t="s">
        <v>37</v>
      </c>
      <c r="AX199" s="13" t="s">
        <v>83</v>
      </c>
      <c r="AY199" s="246" t="s">
        <v>151</v>
      </c>
    </row>
    <row r="200" s="2" customFormat="1" ht="24.15" customHeight="1">
      <c r="A200" s="41"/>
      <c r="B200" s="42"/>
      <c r="C200" s="217" t="s">
        <v>425</v>
      </c>
      <c r="D200" s="217" t="s">
        <v>153</v>
      </c>
      <c r="E200" s="218" t="s">
        <v>1222</v>
      </c>
      <c r="F200" s="219" t="s">
        <v>1223</v>
      </c>
      <c r="G200" s="220" t="s">
        <v>193</v>
      </c>
      <c r="H200" s="221">
        <v>4.4000000000000004</v>
      </c>
      <c r="I200" s="222"/>
      <c r="J200" s="223">
        <f>ROUND(I200*H200,2)</f>
        <v>0</v>
      </c>
      <c r="K200" s="219" t="s">
        <v>157</v>
      </c>
      <c r="L200" s="47"/>
      <c r="M200" s="224" t="s">
        <v>19</v>
      </c>
      <c r="N200" s="225" t="s">
        <v>47</v>
      </c>
      <c r="O200" s="87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8" t="s">
        <v>158</v>
      </c>
      <c r="AT200" s="228" t="s">
        <v>153</v>
      </c>
      <c r="AU200" s="228" t="s">
        <v>85</v>
      </c>
      <c r="AY200" s="20" t="s">
        <v>151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20" t="s">
        <v>83</v>
      </c>
      <c r="BK200" s="229">
        <f>ROUND(I200*H200,2)</f>
        <v>0</v>
      </c>
      <c r="BL200" s="20" t="s">
        <v>158</v>
      </c>
      <c r="BM200" s="228" t="s">
        <v>1758</v>
      </c>
    </row>
    <row r="201" s="2" customFormat="1">
      <c r="A201" s="41"/>
      <c r="B201" s="42"/>
      <c r="C201" s="43"/>
      <c r="D201" s="230" t="s">
        <v>160</v>
      </c>
      <c r="E201" s="43"/>
      <c r="F201" s="231" t="s">
        <v>1225</v>
      </c>
      <c r="G201" s="43"/>
      <c r="H201" s="43"/>
      <c r="I201" s="232"/>
      <c r="J201" s="43"/>
      <c r="K201" s="43"/>
      <c r="L201" s="47"/>
      <c r="M201" s="233"/>
      <c r="N201" s="23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160</v>
      </c>
      <c r="AU201" s="20" t="s">
        <v>85</v>
      </c>
    </row>
    <row r="202" s="15" customFormat="1">
      <c r="A202" s="15"/>
      <c r="B202" s="258"/>
      <c r="C202" s="259"/>
      <c r="D202" s="237" t="s">
        <v>162</v>
      </c>
      <c r="E202" s="260" t="s">
        <v>19</v>
      </c>
      <c r="F202" s="261" t="s">
        <v>1226</v>
      </c>
      <c r="G202" s="259"/>
      <c r="H202" s="260" t="s">
        <v>19</v>
      </c>
      <c r="I202" s="262"/>
      <c r="J202" s="259"/>
      <c r="K202" s="259"/>
      <c r="L202" s="263"/>
      <c r="M202" s="264"/>
      <c r="N202" s="265"/>
      <c r="O202" s="265"/>
      <c r="P202" s="265"/>
      <c r="Q202" s="265"/>
      <c r="R202" s="265"/>
      <c r="S202" s="265"/>
      <c r="T202" s="26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7" t="s">
        <v>162</v>
      </c>
      <c r="AU202" s="267" t="s">
        <v>85</v>
      </c>
      <c r="AV202" s="15" t="s">
        <v>83</v>
      </c>
      <c r="AW202" s="15" t="s">
        <v>37</v>
      </c>
      <c r="AX202" s="15" t="s">
        <v>76</v>
      </c>
      <c r="AY202" s="267" t="s">
        <v>151</v>
      </c>
    </row>
    <row r="203" s="13" customFormat="1">
      <c r="A203" s="13"/>
      <c r="B203" s="235"/>
      <c r="C203" s="236"/>
      <c r="D203" s="237" t="s">
        <v>162</v>
      </c>
      <c r="E203" s="238" t="s">
        <v>19</v>
      </c>
      <c r="F203" s="239" t="s">
        <v>1727</v>
      </c>
      <c r="G203" s="236"/>
      <c r="H203" s="240">
        <v>5.4000000000000004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162</v>
      </c>
      <c r="AU203" s="246" t="s">
        <v>85</v>
      </c>
      <c r="AV203" s="13" t="s">
        <v>85</v>
      </c>
      <c r="AW203" s="13" t="s">
        <v>37</v>
      </c>
      <c r="AX203" s="13" t="s">
        <v>76</v>
      </c>
      <c r="AY203" s="246" t="s">
        <v>151</v>
      </c>
    </row>
    <row r="204" s="13" customFormat="1">
      <c r="A204" s="13"/>
      <c r="B204" s="235"/>
      <c r="C204" s="236"/>
      <c r="D204" s="237" t="s">
        <v>162</v>
      </c>
      <c r="E204" s="238" t="s">
        <v>19</v>
      </c>
      <c r="F204" s="239" t="s">
        <v>1728</v>
      </c>
      <c r="G204" s="236"/>
      <c r="H204" s="240">
        <v>-1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162</v>
      </c>
      <c r="AU204" s="246" t="s">
        <v>85</v>
      </c>
      <c r="AV204" s="13" t="s">
        <v>85</v>
      </c>
      <c r="AW204" s="13" t="s">
        <v>37</v>
      </c>
      <c r="AX204" s="13" t="s">
        <v>76</v>
      </c>
      <c r="AY204" s="246" t="s">
        <v>151</v>
      </c>
    </row>
    <row r="205" s="14" customFormat="1">
      <c r="A205" s="14"/>
      <c r="B205" s="247"/>
      <c r="C205" s="248"/>
      <c r="D205" s="237" t="s">
        <v>162</v>
      </c>
      <c r="E205" s="249" t="s">
        <v>19</v>
      </c>
      <c r="F205" s="250" t="s">
        <v>176</v>
      </c>
      <c r="G205" s="248"/>
      <c r="H205" s="251">
        <v>4.4000000000000004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162</v>
      </c>
      <c r="AU205" s="257" t="s">
        <v>85</v>
      </c>
      <c r="AV205" s="14" t="s">
        <v>158</v>
      </c>
      <c r="AW205" s="14" t="s">
        <v>37</v>
      </c>
      <c r="AX205" s="14" t="s">
        <v>83</v>
      </c>
      <c r="AY205" s="257" t="s">
        <v>151</v>
      </c>
    </row>
    <row r="206" s="2" customFormat="1" ht="44.25" customHeight="1">
      <c r="A206" s="41"/>
      <c r="B206" s="42"/>
      <c r="C206" s="217" t="s">
        <v>430</v>
      </c>
      <c r="D206" s="217" t="s">
        <v>153</v>
      </c>
      <c r="E206" s="218" t="s">
        <v>1257</v>
      </c>
      <c r="F206" s="219" t="s">
        <v>1258</v>
      </c>
      <c r="G206" s="220" t="s">
        <v>193</v>
      </c>
      <c r="H206" s="221">
        <v>94.875</v>
      </c>
      <c r="I206" s="222"/>
      <c r="J206" s="223">
        <f>ROUND(I206*H206,2)</f>
        <v>0</v>
      </c>
      <c r="K206" s="219" t="s">
        <v>157</v>
      </c>
      <c r="L206" s="47"/>
      <c r="M206" s="224" t="s">
        <v>19</v>
      </c>
      <c r="N206" s="225" t="s">
        <v>47</v>
      </c>
      <c r="O206" s="87"/>
      <c r="P206" s="226">
        <f>O206*H206</f>
        <v>0</v>
      </c>
      <c r="Q206" s="226">
        <v>0.089219999999999994</v>
      </c>
      <c r="R206" s="226">
        <f>Q206*H206</f>
        <v>8.4647474999999996</v>
      </c>
      <c r="S206" s="226">
        <v>0</v>
      </c>
      <c r="T206" s="22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8" t="s">
        <v>158</v>
      </c>
      <c r="AT206" s="228" t="s">
        <v>153</v>
      </c>
      <c r="AU206" s="228" t="s">
        <v>85</v>
      </c>
      <c r="AY206" s="20" t="s">
        <v>151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20" t="s">
        <v>83</v>
      </c>
      <c r="BK206" s="229">
        <f>ROUND(I206*H206,2)</f>
        <v>0</v>
      </c>
      <c r="BL206" s="20" t="s">
        <v>158</v>
      </c>
      <c r="BM206" s="228" t="s">
        <v>1759</v>
      </c>
    </row>
    <row r="207" s="2" customFormat="1">
      <c r="A207" s="41"/>
      <c r="B207" s="42"/>
      <c r="C207" s="43"/>
      <c r="D207" s="230" t="s">
        <v>160</v>
      </c>
      <c r="E207" s="43"/>
      <c r="F207" s="231" t="s">
        <v>1260</v>
      </c>
      <c r="G207" s="43"/>
      <c r="H207" s="43"/>
      <c r="I207" s="232"/>
      <c r="J207" s="43"/>
      <c r="K207" s="43"/>
      <c r="L207" s="47"/>
      <c r="M207" s="233"/>
      <c r="N207" s="23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160</v>
      </c>
      <c r="AU207" s="20" t="s">
        <v>85</v>
      </c>
    </row>
    <row r="208" s="13" customFormat="1">
      <c r="A208" s="13"/>
      <c r="B208" s="235"/>
      <c r="C208" s="236"/>
      <c r="D208" s="237" t="s">
        <v>162</v>
      </c>
      <c r="E208" s="238" t="s">
        <v>19</v>
      </c>
      <c r="F208" s="239" t="s">
        <v>1725</v>
      </c>
      <c r="G208" s="236"/>
      <c r="H208" s="240">
        <v>97.150000000000006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162</v>
      </c>
      <c r="AU208" s="246" t="s">
        <v>85</v>
      </c>
      <c r="AV208" s="13" t="s">
        <v>85</v>
      </c>
      <c r="AW208" s="13" t="s">
        <v>37</v>
      </c>
      <c r="AX208" s="13" t="s">
        <v>76</v>
      </c>
      <c r="AY208" s="246" t="s">
        <v>151</v>
      </c>
    </row>
    <row r="209" s="13" customFormat="1">
      <c r="A209" s="13"/>
      <c r="B209" s="235"/>
      <c r="C209" s="236"/>
      <c r="D209" s="237" t="s">
        <v>162</v>
      </c>
      <c r="E209" s="238" t="s">
        <v>19</v>
      </c>
      <c r="F209" s="239" t="s">
        <v>1726</v>
      </c>
      <c r="G209" s="236"/>
      <c r="H209" s="240">
        <v>-2.2749999999999999</v>
      </c>
      <c r="I209" s="241"/>
      <c r="J209" s="236"/>
      <c r="K209" s="236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162</v>
      </c>
      <c r="AU209" s="246" t="s">
        <v>85</v>
      </c>
      <c r="AV209" s="13" t="s">
        <v>85</v>
      </c>
      <c r="AW209" s="13" t="s">
        <v>37</v>
      </c>
      <c r="AX209" s="13" t="s">
        <v>76</v>
      </c>
      <c r="AY209" s="246" t="s">
        <v>151</v>
      </c>
    </row>
    <row r="210" s="14" customFormat="1">
      <c r="A210" s="14"/>
      <c r="B210" s="247"/>
      <c r="C210" s="248"/>
      <c r="D210" s="237" t="s">
        <v>162</v>
      </c>
      <c r="E210" s="249" t="s">
        <v>19</v>
      </c>
      <c r="F210" s="250" t="s">
        <v>176</v>
      </c>
      <c r="G210" s="248"/>
      <c r="H210" s="251">
        <v>94.875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162</v>
      </c>
      <c r="AU210" s="257" t="s">
        <v>85</v>
      </c>
      <c r="AV210" s="14" t="s">
        <v>158</v>
      </c>
      <c r="AW210" s="14" t="s">
        <v>37</v>
      </c>
      <c r="AX210" s="14" t="s">
        <v>83</v>
      </c>
      <c r="AY210" s="257" t="s">
        <v>151</v>
      </c>
    </row>
    <row r="211" s="2" customFormat="1" ht="16.5" customHeight="1">
      <c r="A211" s="41"/>
      <c r="B211" s="42"/>
      <c r="C211" s="279" t="s">
        <v>439</v>
      </c>
      <c r="D211" s="279" t="s">
        <v>395</v>
      </c>
      <c r="E211" s="280" t="s">
        <v>1236</v>
      </c>
      <c r="F211" s="281" t="s">
        <v>1237</v>
      </c>
      <c r="G211" s="282" t="s">
        <v>193</v>
      </c>
      <c r="H211" s="283">
        <v>88.683000000000007</v>
      </c>
      <c r="I211" s="284"/>
      <c r="J211" s="285">
        <f>ROUND(I211*H211,2)</f>
        <v>0</v>
      </c>
      <c r="K211" s="281" t="s">
        <v>157</v>
      </c>
      <c r="L211" s="286"/>
      <c r="M211" s="287" t="s">
        <v>19</v>
      </c>
      <c r="N211" s="288" t="s">
        <v>47</v>
      </c>
      <c r="O211" s="87"/>
      <c r="P211" s="226">
        <f>O211*H211</f>
        <v>0</v>
      </c>
      <c r="Q211" s="226">
        <v>0.13200000000000001</v>
      </c>
      <c r="R211" s="226">
        <f>Q211*H211</f>
        <v>11.706156000000002</v>
      </c>
      <c r="S211" s="226">
        <v>0</v>
      </c>
      <c r="T211" s="22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208</v>
      </c>
      <c r="AT211" s="228" t="s">
        <v>395</v>
      </c>
      <c r="AU211" s="228" t="s">
        <v>85</v>
      </c>
      <c r="AY211" s="20" t="s">
        <v>151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0" t="s">
        <v>83</v>
      </c>
      <c r="BK211" s="229">
        <f>ROUND(I211*H211,2)</f>
        <v>0</v>
      </c>
      <c r="BL211" s="20" t="s">
        <v>158</v>
      </c>
      <c r="BM211" s="228" t="s">
        <v>1760</v>
      </c>
    </row>
    <row r="212" s="13" customFormat="1">
      <c r="A212" s="13"/>
      <c r="B212" s="235"/>
      <c r="C212" s="236"/>
      <c r="D212" s="237" t="s">
        <v>162</v>
      </c>
      <c r="E212" s="238" t="s">
        <v>19</v>
      </c>
      <c r="F212" s="239" t="s">
        <v>1761</v>
      </c>
      <c r="G212" s="236"/>
      <c r="H212" s="240">
        <v>88.683000000000007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162</v>
      </c>
      <c r="AU212" s="246" t="s">
        <v>85</v>
      </c>
      <c r="AV212" s="13" t="s">
        <v>85</v>
      </c>
      <c r="AW212" s="13" t="s">
        <v>37</v>
      </c>
      <c r="AX212" s="13" t="s">
        <v>83</v>
      </c>
      <c r="AY212" s="246" t="s">
        <v>151</v>
      </c>
    </row>
    <row r="213" s="2" customFormat="1" ht="16.5" customHeight="1">
      <c r="A213" s="41"/>
      <c r="B213" s="42"/>
      <c r="C213" s="279" t="s">
        <v>445</v>
      </c>
      <c r="D213" s="279" t="s">
        <v>395</v>
      </c>
      <c r="E213" s="280" t="s">
        <v>1245</v>
      </c>
      <c r="F213" s="281" t="s">
        <v>1246</v>
      </c>
      <c r="G213" s="282" t="s">
        <v>193</v>
      </c>
      <c r="H213" s="283">
        <v>5.2279999999999998</v>
      </c>
      <c r="I213" s="284"/>
      <c r="J213" s="285">
        <f>ROUND(I213*H213,2)</f>
        <v>0</v>
      </c>
      <c r="K213" s="281" t="s">
        <v>157</v>
      </c>
      <c r="L213" s="286"/>
      <c r="M213" s="287" t="s">
        <v>19</v>
      </c>
      <c r="N213" s="288" t="s">
        <v>47</v>
      </c>
      <c r="O213" s="87"/>
      <c r="P213" s="226">
        <f>O213*H213</f>
        <v>0</v>
      </c>
      <c r="Q213" s="226">
        <v>0.13100000000000001</v>
      </c>
      <c r="R213" s="226">
        <f>Q213*H213</f>
        <v>0.68486800000000003</v>
      </c>
      <c r="S213" s="226">
        <v>0</v>
      </c>
      <c r="T213" s="22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8" t="s">
        <v>208</v>
      </c>
      <c r="AT213" s="228" t="s">
        <v>395</v>
      </c>
      <c r="AU213" s="228" t="s">
        <v>85</v>
      </c>
      <c r="AY213" s="20" t="s">
        <v>151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20" t="s">
        <v>83</v>
      </c>
      <c r="BK213" s="229">
        <f>ROUND(I213*H213,2)</f>
        <v>0</v>
      </c>
      <c r="BL213" s="20" t="s">
        <v>158</v>
      </c>
      <c r="BM213" s="228" t="s">
        <v>1762</v>
      </c>
    </row>
    <row r="214" s="13" customFormat="1">
      <c r="A214" s="13"/>
      <c r="B214" s="235"/>
      <c r="C214" s="236"/>
      <c r="D214" s="237" t="s">
        <v>162</v>
      </c>
      <c r="E214" s="238" t="s">
        <v>19</v>
      </c>
      <c r="F214" s="239" t="s">
        <v>1763</v>
      </c>
      <c r="G214" s="236"/>
      <c r="H214" s="240">
        <v>6.8499999999999996</v>
      </c>
      <c r="I214" s="241"/>
      <c r="J214" s="236"/>
      <c r="K214" s="236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162</v>
      </c>
      <c r="AU214" s="246" t="s">
        <v>85</v>
      </c>
      <c r="AV214" s="13" t="s">
        <v>85</v>
      </c>
      <c r="AW214" s="13" t="s">
        <v>37</v>
      </c>
      <c r="AX214" s="13" t="s">
        <v>76</v>
      </c>
      <c r="AY214" s="246" t="s">
        <v>151</v>
      </c>
    </row>
    <row r="215" s="13" customFormat="1">
      <c r="A215" s="13"/>
      <c r="B215" s="235"/>
      <c r="C215" s="236"/>
      <c r="D215" s="237" t="s">
        <v>162</v>
      </c>
      <c r="E215" s="238" t="s">
        <v>19</v>
      </c>
      <c r="F215" s="239" t="s">
        <v>1764</v>
      </c>
      <c r="G215" s="236"/>
      <c r="H215" s="240">
        <v>-1.6220000000000001</v>
      </c>
      <c r="I215" s="241"/>
      <c r="J215" s="236"/>
      <c r="K215" s="236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162</v>
      </c>
      <c r="AU215" s="246" t="s">
        <v>85</v>
      </c>
      <c r="AV215" s="13" t="s">
        <v>85</v>
      </c>
      <c r="AW215" s="13" t="s">
        <v>37</v>
      </c>
      <c r="AX215" s="13" t="s">
        <v>76</v>
      </c>
      <c r="AY215" s="246" t="s">
        <v>151</v>
      </c>
    </row>
    <row r="216" s="14" customFormat="1">
      <c r="A216" s="14"/>
      <c r="B216" s="247"/>
      <c r="C216" s="248"/>
      <c r="D216" s="237" t="s">
        <v>162</v>
      </c>
      <c r="E216" s="249" t="s">
        <v>19</v>
      </c>
      <c r="F216" s="250" t="s">
        <v>176</v>
      </c>
      <c r="G216" s="248"/>
      <c r="H216" s="251">
        <v>5.2279999999999998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162</v>
      </c>
      <c r="AU216" s="257" t="s">
        <v>85</v>
      </c>
      <c r="AV216" s="14" t="s">
        <v>158</v>
      </c>
      <c r="AW216" s="14" t="s">
        <v>37</v>
      </c>
      <c r="AX216" s="14" t="s">
        <v>83</v>
      </c>
      <c r="AY216" s="257" t="s">
        <v>151</v>
      </c>
    </row>
    <row r="217" s="2" customFormat="1" ht="16.5" customHeight="1">
      <c r="A217" s="41"/>
      <c r="B217" s="42"/>
      <c r="C217" s="279" t="s">
        <v>451</v>
      </c>
      <c r="D217" s="279" t="s">
        <v>395</v>
      </c>
      <c r="E217" s="280" t="s">
        <v>1251</v>
      </c>
      <c r="F217" s="281" t="s">
        <v>1252</v>
      </c>
      <c r="G217" s="282" t="s">
        <v>193</v>
      </c>
      <c r="H217" s="283">
        <v>3.8109999999999999</v>
      </c>
      <c r="I217" s="284"/>
      <c r="J217" s="285">
        <f>ROUND(I217*H217,2)</f>
        <v>0</v>
      </c>
      <c r="K217" s="281" t="s">
        <v>157</v>
      </c>
      <c r="L217" s="286"/>
      <c r="M217" s="287" t="s">
        <v>19</v>
      </c>
      <c r="N217" s="288" t="s">
        <v>47</v>
      </c>
      <c r="O217" s="87"/>
      <c r="P217" s="226">
        <f>O217*H217</f>
        <v>0</v>
      </c>
      <c r="Q217" s="226">
        <v>0.13200000000000001</v>
      </c>
      <c r="R217" s="226">
        <f>Q217*H217</f>
        <v>0.50305200000000005</v>
      </c>
      <c r="S217" s="226">
        <v>0</v>
      </c>
      <c r="T217" s="22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8" t="s">
        <v>208</v>
      </c>
      <c r="AT217" s="228" t="s">
        <v>395</v>
      </c>
      <c r="AU217" s="228" t="s">
        <v>85</v>
      </c>
      <c r="AY217" s="20" t="s">
        <v>151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20" t="s">
        <v>83</v>
      </c>
      <c r="BK217" s="229">
        <f>ROUND(I217*H217,2)</f>
        <v>0</v>
      </c>
      <c r="BL217" s="20" t="s">
        <v>158</v>
      </c>
      <c r="BM217" s="228" t="s">
        <v>1765</v>
      </c>
    </row>
    <row r="218" s="13" customFormat="1">
      <c r="A218" s="13"/>
      <c r="B218" s="235"/>
      <c r="C218" s="236"/>
      <c r="D218" s="237" t="s">
        <v>162</v>
      </c>
      <c r="E218" s="238" t="s">
        <v>19</v>
      </c>
      <c r="F218" s="239" t="s">
        <v>1766</v>
      </c>
      <c r="G218" s="236"/>
      <c r="H218" s="240">
        <v>4.532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162</v>
      </c>
      <c r="AU218" s="246" t="s">
        <v>85</v>
      </c>
      <c r="AV218" s="13" t="s">
        <v>85</v>
      </c>
      <c r="AW218" s="13" t="s">
        <v>37</v>
      </c>
      <c r="AX218" s="13" t="s">
        <v>76</v>
      </c>
      <c r="AY218" s="246" t="s">
        <v>151</v>
      </c>
    </row>
    <row r="219" s="13" customFormat="1">
      <c r="A219" s="13"/>
      <c r="B219" s="235"/>
      <c r="C219" s="236"/>
      <c r="D219" s="237" t="s">
        <v>162</v>
      </c>
      <c r="E219" s="238" t="s">
        <v>19</v>
      </c>
      <c r="F219" s="239" t="s">
        <v>1767</v>
      </c>
      <c r="G219" s="236"/>
      <c r="H219" s="240">
        <v>-0.72099999999999997</v>
      </c>
      <c r="I219" s="241"/>
      <c r="J219" s="236"/>
      <c r="K219" s="236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162</v>
      </c>
      <c r="AU219" s="246" t="s">
        <v>85</v>
      </c>
      <c r="AV219" s="13" t="s">
        <v>85</v>
      </c>
      <c r="AW219" s="13" t="s">
        <v>37</v>
      </c>
      <c r="AX219" s="13" t="s">
        <v>76</v>
      </c>
      <c r="AY219" s="246" t="s">
        <v>151</v>
      </c>
    </row>
    <row r="220" s="14" customFormat="1">
      <c r="A220" s="14"/>
      <c r="B220" s="247"/>
      <c r="C220" s="248"/>
      <c r="D220" s="237" t="s">
        <v>162</v>
      </c>
      <c r="E220" s="249" t="s">
        <v>19</v>
      </c>
      <c r="F220" s="250" t="s">
        <v>176</v>
      </c>
      <c r="G220" s="248"/>
      <c r="H220" s="251">
        <v>3.8109999999999999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162</v>
      </c>
      <c r="AU220" s="257" t="s">
        <v>85</v>
      </c>
      <c r="AV220" s="14" t="s">
        <v>158</v>
      </c>
      <c r="AW220" s="14" t="s">
        <v>37</v>
      </c>
      <c r="AX220" s="14" t="s">
        <v>83</v>
      </c>
      <c r="AY220" s="257" t="s">
        <v>151</v>
      </c>
    </row>
    <row r="221" s="2" customFormat="1" ht="44.25" customHeight="1">
      <c r="A221" s="41"/>
      <c r="B221" s="42"/>
      <c r="C221" s="217" t="s">
        <v>457</v>
      </c>
      <c r="D221" s="217" t="s">
        <v>153</v>
      </c>
      <c r="E221" s="218" t="s">
        <v>1267</v>
      </c>
      <c r="F221" s="219" t="s">
        <v>1268</v>
      </c>
      <c r="G221" s="220" t="s">
        <v>193</v>
      </c>
      <c r="H221" s="221">
        <v>8.7750000000000004</v>
      </c>
      <c r="I221" s="222"/>
      <c r="J221" s="223">
        <f>ROUND(I221*H221,2)</f>
        <v>0</v>
      </c>
      <c r="K221" s="219" t="s">
        <v>157</v>
      </c>
      <c r="L221" s="47"/>
      <c r="M221" s="224" t="s">
        <v>19</v>
      </c>
      <c r="N221" s="225" t="s">
        <v>47</v>
      </c>
      <c r="O221" s="87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8" t="s">
        <v>158</v>
      </c>
      <c r="AT221" s="228" t="s">
        <v>153</v>
      </c>
      <c r="AU221" s="228" t="s">
        <v>85</v>
      </c>
      <c r="AY221" s="20" t="s">
        <v>151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20" t="s">
        <v>83</v>
      </c>
      <c r="BK221" s="229">
        <f>ROUND(I221*H221,2)</f>
        <v>0</v>
      </c>
      <c r="BL221" s="20" t="s">
        <v>158</v>
      </c>
      <c r="BM221" s="228" t="s">
        <v>1768</v>
      </c>
    </row>
    <row r="222" s="2" customFormat="1">
      <c r="A222" s="41"/>
      <c r="B222" s="42"/>
      <c r="C222" s="43"/>
      <c r="D222" s="230" t="s">
        <v>160</v>
      </c>
      <c r="E222" s="43"/>
      <c r="F222" s="231" t="s">
        <v>1270</v>
      </c>
      <c r="G222" s="43"/>
      <c r="H222" s="43"/>
      <c r="I222" s="232"/>
      <c r="J222" s="43"/>
      <c r="K222" s="43"/>
      <c r="L222" s="47"/>
      <c r="M222" s="233"/>
      <c r="N222" s="23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160</v>
      </c>
      <c r="AU222" s="20" t="s">
        <v>85</v>
      </c>
    </row>
    <row r="223" s="13" customFormat="1">
      <c r="A223" s="13"/>
      <c r="B223" s="235"/>
      <c r="C223" s="236"/>
      <c r="D223" s="237" t="s">
        <v>162</v>
      </c>
      <c r="E223" s="238" t="s">
        <v>19</v>
      </c>
      <c r="F223" s="239" t="s">
        <v>1769</v>
      </c>
      <c r="G223" s="236"/>
      <c r="H223" s="240">
        <v>11.050000000000001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162</v>
      </c>
      <c r="AU223" s="246" t="s">
        <v>85</v>
      </c>
      <c r="AV223" s="13" t="s">
        <v>85</v>
      </c>
      <c r="AW223" s="13" t="s">
        <v>37</v>
      </c>
      <c r="AX223" s="13" t="s">
        <v>76</v>
      </c>
      <c r="AY223" s="246" t="s">
        <v>151</v>
      </c>
    </row>
    <row r="224" s="13" customFormat="1">
      <c r="A224" s="13"/>
      <c r="B224" s="235"/>
      <c r="C224" s="236"/>
      <c r="D224" s="237" t="s">
        <v>162</v>
      </c>
      <c r="E224" s="238" t="s">
        <v>19</v>
      </c>
      <c r="F224" s="239" t="s">
        <v>1770</v>
      </c>
      <c r="G224" s="236"/>
      <c r="H224" s="240">
        <v>-2.2749999999999999</v>
      </c>
      <c r="I224" s="241"/>
      <c r="J224" s="236"/>
      <c r="K224" s="236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162</v>
      </c>
      <c r="AU224" s="246" t="s">
        <v>85</v>
      </c>
      <c r="AV224" s="13" t="s">
        <v>85</v>
      </c>
      <c r="AW224" s="13" t="s">
        <v>37</v>
      </c>
      <c r="AX224" s="13" t="s">
        <v>76</v>
      </c>
      <c r="AY224" s="246" t="s">
        <v>151</v>
      </c>
    </row>
    <row r="225" s="14" customFormat="1">
      <c r="A225" s="14"/>
      <c r="B225" s="247"/>
      <c r="C225" s="248"/>
      <c r="D225" s="237" t="s">
        <v>162</v>
      </c>
      <c r="E225" s="249" t="s">
        <v>19</v>
      </c>
      <c r="F225" s="250" t="s">
        <v>176</v>
      </c>
      <c r="G225" s="248"/>
      <c r="H225" s="251">
        <v>8.7750000000000004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162</v>
      </c>
      <c r="AU225" s="257" t="s">
        <v>85</v>
      </c>
      <c r="AV225" s="14" t="s">
        <v>158</v>
      </c>
      <c r="AW225" s="14" t="s">
        <v>37</v>
      </c>
      <c r="AX225" s="14" t="s">
        <v>83</v>
      </c>
      <c r="AY225" s="257" t="s">
        <v>151</v>
      </c>
    </row>
    <row r="226" s="12" customFormat="1" ht="22.8" customHeight="1">
      <c r="A226" s="12"/>
      <c r="B226" s="201"/>
      <c r="C226" s="202"/>
      <c r="D226" s="203" t="s">
        <v>75</v>
      </c>
      <c r="E226" s="215" t="s">
        <v>215</v>
      </c>
      <c r="F226" s="215" t="s">
        <v>1075</v>
      </c>
      <c r="G226" s="202"/>
      <c r="H226" s="202"/>
      <c r="I226" s="205"/>
      <c r="J226" s="216">
        <f>BK226</f>
        <v>0</v>
      </c>
      <c r="K226" s="202"/>
      <c r="L226" s="207"/>
      <c r="M226" s="208"/>
      <c r="N226" s="209"/>
      <c r="O226" s="209"/>
      <c r="P226" s="210">
        <f>SUM(P227:P261)</f>
        <v>0</v>
      </c>
      <c r="Q226" s="209"/>
      <c r="R226" s="210">
        <f>SUM(R227:R261)</f>
        <v>21.573298000000001</v>
      </c>
      <c r="S226" s="209"/>
      <c r="T226" s="211">
        <f>SUM(T227:T261)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2" t="s">
        <v>83</v>
      </c>
      <c r="AT226" s="213" t="s">
        <v>75</v>
      </c>
      <c r="AU226" s="213" t="s">
        <v>83</v>
      </c>
      <c r="AY226" s="212" t="s">
        <v>151</v>
      </c>
      <c r="BK226" s="214">
        <f>SUM(BK227:BK261)</f>
        <v>0</v>
      </c>
    </row>
    <row r="227" s="2" customFormat="1" ht="37.8" customHeight="1">
      <c r="A227" s="41"/>
      <c r="B227" s="42"/>
      <c r="C227" s="217" t="s">
        <v>463</v>
      </c>
      <c r="D227" s="217" t="s">
        <v>153</v>
      </c>
      <c r="E227" s="218" t="s">
        <v>1300</v>
      </c>
      <c r="F227" s="219" t="s">
        <v>1301</v>
      </c>
      <c r="G227" s="220" t="s">
        <v>156</v>
      </c>
      <c r="H227" s="221">
        <v>8.5999999999999996</v>
      </c>
      <c r="I227" s="222"/>
      <c r="J227" s="223">
        <f>ROUND(I227*H227,2)</f>
        <v>0</v>
      </c>
      <c r="K227" s="219" t="s">
        <v>157</v>
      </c>
      <c r="L227" s="47"/>
      <c r="M227" s="224" t="s">
        <v>19</v>
      </c>
      <c r="N227" s="225" t="s">
        <v>47</v>
      </c>
      <c r="O227" s="87"/>
      <c r="P227" s="226">
        <f>O227*H227</f>
        <v>0</v>
      </c>
      <c r="Q227" s="226">
        <v>0.080879999999999994</v>
      </c>
      <c r="R227" s="226">
        <f>Q227*H227</f>
        <v>0.69556799999999996</v>
      </c>
      <c r="S227" s="226">
        <v>0</v>
      </c>
      <c r="T227" s="22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8" t="s">
        <v>158</v>
      </c>
      <c r="AT227" s="228" t="s">
        <v>153</v>
      </c>
      <c r="AU227" s="228" t="s">
        <v>85</v>
      </c>
      <c r="AY227" s="20" t="s">
        <v>151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20" t="s">
        <v>83</v>
      </c>
      <c r="BK227" s="229">
        <f>ROUND(I227*H227,2)</f>
        <v>0</v>
      </c>
      <c r="BL227" s="20" t="s">
        <v>158</v>
      </c>
      <c r="BM227" s="228" t="s">
        <v>1771</v>
      </c>
    </row>
    <row r="228" s="2" customFormat="1">
      <c r="A228" s="41"/>
      <c r="B228" s="42"/>
      <c r="C228" s="43"/>
      <c r="D228" s="230" t="s">
        <v>160</v>
      </c>
      <c r="E228" s="43"/>
      <c r="F228" s="231" t="s">
        <v>1303</v>
      </c>
      <c r="G228" s="43"/>
      <c r="H228" s="43"/>
      <c r="I228" s="232"/>
      <c r="J228" s="43"/>
      <c r="K228" s="43"/>
      <c r="L228" s="47"/>
      <c r="M228" s="233"/>
      <c r="N228" s="23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160</v>
      </c>
      <c r="AU228" s="20" t="s">
        <v>85</v>
      </c>
    </row>
    <row r="229" s="13" customFormat="1">
      <c r="A229" s="13"/>
      <c r="B229" s="235"/>
      <c r="C229" s="236"/>
      <c r="D229" s="237" t="s">
        <v>162</v>
      </c>
      <c r="E229" s="238" t="s">
        <v>19</v>
      </c>
      <c r="F229" s="239" t="s">
        <v>1772</v>
      </c>
      <c r="G229" s="236"/>
      <c r="H229" s="240">
        <v>10.6</v>
      </c>
      <c r="I229" s="241"/>
      <c r="J229" s="236"/>
      <c r="K229" s="236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162</v>
      </c>
      <c r="AU229" s="246" t="s">
        <v>85</v>
      </c>
      <c r="AV229" s="13" t="s">
        <v>85</v>
      </c>
      <c r="AW229" s="13" t="s">
        <v>37</v>
      </c>
      <c r="AX229" s="13" t="s">
        <v>76</v>
      </c>
      <c r="AY229" s="246" t="s">
        <v>151</v>
      </c>
    </row>
    <row r="230" s="13" customFormat="1">
      <c r="A230" s="13"/>
      <c r="B230" s="235"/>
      <c r="C230" s="236"/>
      <c r="D230" s="237" t="s">
        <v>162</v>
      </c>
      <c r="E230" s="238" t="s">
        <v>19</v>
      </c>
      <c r="F230" s="239" t="s">
        <v>1773</v>
      </c>
      <c r="G230" s="236"/>
      <c r="H230" s="240">
        <v>-2</v>
      </c>
      <c r="I230" s="241"/>
      <c r="J230" s="236"/>
      <c r="K230" s="236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162</v>
      </c>
      <c r="AU230" s="246" t="s">
        <v>85</v>
      </c>
      <c r="AV230" s="13" t="s">
        <v>85</v>
      </c>
      <c r="AW230" s="13" t="s">
        <v>37</v>
      </c>
      <c r="AX230" s="13" t="s">
        <v>76</v>
      </c>
      <c r="AY230" s="246" t="s">
        <v>151</v>
      </c>
    </row>
    <row r="231" s="14" customFormat="1">
      <c r="A231" s="14"/>
      <c r="B231" s="247"/>
      <c r="C231" s="248"/>
      <c r="D231" s="237" t="s">
        <v>162</v>
      </c>
      <c r="E231" s="249" t="s">
        <v>19</v>
      </c>
      <c r="F231" s="250" t="s">
        <v>176</v>
      </c>
      <c r="G231" s="248"/>
      <c r="H231" s="251">
        <v>8.5999999999999996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162</v>
      </c>
      <c r="AU231" s="257" t="s">
        <v>85</v>
      </c>
      <c r="AV231" s="14" t="s">
        <v>158</v>
      </c>
      <c r="AW231" s="14" t="s">
        <v>37</v>
      </c>
      <c r="AX231" s="14" t="s">
        <v>83</v>
      </c>
      <c r="AY231" s="257" t="s">
        <v>151</v>
      </c>
    </row>
    <row r="232" s="2" customFormat="1" ht="16.5" customHeight="1">
      <c r="A232" s="41"/>
      <c r="B232" s="42"/>
      <c r="C232" s="279" t="s">
        <v>468</v>
      </c>
      <c r="D232" s="279" t="s">
        <v>395</v>
      </c>
      <c r="E232" s="280" t="s">
        <v>1310</v>
      </c>
      <c r="F232" s="281" t="s">
        <v>1311</v>
      </c>
      <c r="G232" s="282" t="s">
        <v>156</v>
      </c>
      <c r="H232" s="283">
        <v>9</v>
      </c>
      <c r="I232" s="284"/>
      <c r="J232" s="285">
        <f>ROUND(I232*H232,2)</f>
        <v>0</v>
      </c>
      <c r="K232" s="281" t="s">
        <v>19</v>
      </c>
      <c r="L232" s="286"/>
      <c r="M232" s="287" t="s">
        <v>19</v>
      </c>
      <c r="N232" s="288" t="s">
        <v>47</v>
      </c>
      <c r="O232" s="87"/>
      <c r="P232" s="226">
        <f>O232*H232</f>
        <v>0</v>
      </c>
      <c r="Q232" s="226">
        <v>0.045999999999999999</v>
      </c>
      <c r="R232" s="226">
        <f>Q232*H232</f>
        <v>0.41399999999999998</v>
      </c>
      <c r="S232" s="226">
        <v>0</v>
      </c>
      <c r="T232" s="22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8" t="s">
        <v>208</v>
      </c>
      <c r="AT232" s="228" t="s">
        <v>395</v>
      </c>
      <c r="AU232" s="228" t="s">
        <v>85</v>
      </c>
      <c r="AY232" s="20" t="s">
        <v>151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20" t="s">
        <v>83</v>
      </c>
      <c r="BK232" s="229">
        <f>ROUND(I232*H232,2)</f>
        <v>0</v>
      </c>
      <c r="BL232" s="20" t="s">
        <v>158</v>
      </c>
      <c r="BM232" s="228" t="s">
        <v>1774</v>
      </c>
    </row>
    <row r="233" s="2" customFormat="1" ht="24.15" customHeight="1">
      <c r="A233" s="41"/>
      <c r="B233" s="42"/>
      <c r="C233" s="217" t="s">
        <v>473</v>
      </c>
      <c r="D233" s="217" t="s">
        <v>153</v>
      </c>
      <c r="E233" s="218" t="s">
        <v>1315</v>
      </c>
      <c r="F233" s="219" t="s">
        <v>1316</v>
      </c>
      <c r="G233" s="220" t="s">
        <v>156</v>
      </c>
      <c r="H233" s="221">
        <v>8.5999999999999996</v>
      </c>
      <c r="I233" s="222"/>
      <c r="J233" s="223">
        <f>ROUND(I233*H233,2)</f>
        <v>0</v>
      </c>
      <c r="K233" s="219" t="s">
        <v>157</v>
      </c>
      <c r="L233" s="47"/>
      <c r="M233" s="224" t="s">
        <v>19</v>
      </c>
      <c r="N233" s="225" t="s">
        <v>47</v>
      </c>
      <c r="O233" s="87"/>
      <c r="P233" s="226">
        <f>O233*H233</f>
        <v>0</v>
      </c>
      <c r="Q233" s="226">
        <v>0.16850000000000001</v>
      </c>
      <c r="R233" s="226">
        <f>Q233*H233</f>
        <v>1.4491000000000001</v>
      </c>
      <c r="S233" s="226">
        <v>0</v>
      </c>
      <c r="T233" s="22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8" t="s">
        <v>158</v>
      </c>
      <c r="AT233" s="228" t="s">
        <v>153</v>
      </c>
      <c r="AU233" s="228" t="s">
        <v>85</v>
      </c>
      <c r="AY233" s="20" t="s">
        <v>151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20" t="s">
        <v>83</v>
      </c>
      <c r="BK233" s="229">
        <f>ROUND(I233*H233,2)</f>
        <v>0</v>
      </c>
      <c r="BL233" s="20" t="s">
        <v>158</v>
      </c>
      <c r="BM233" s="228" t="s">
        <v>1775</v>
      </c>
    </row>
    <row r="234" s="2" customFormat="1">
      <c r="A234" s="41"/>
      <c r="B234" s="42"/>
      <c r="C234" s="43"/>
      <c r="D234" s="230" t="s">
        <v>160</v>
      </c>
      <c r="E234" s="43"/>
      <c r="F234" s="231" t="s">
        <v>1318</v>
      </c>
      <c r="G234" s="43"/>
      <c r="H234" s="43"/>
      <c r="I234" s="232"/>
      <c r="J234" s="43"/>
      <c r="K234" s="43"/>
      <c r="L234" s="47"/>
      <c r="M234" s="233"/>
      <c r="N234" s="23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160</v>
      </c>
      <c r="AU234" s="20" t="s">
        <v>85</v>
      </c>
    </row>
    <row r="235" s="13" customFormat="1">
      <c r="A235" s="13"/>
      <c r="B235" s="235"/>
      <c r="C235" s="236"/>
      <c r="D235" s="237" t="s">
        <v>162</v>
      </c>
      <c r="E235" s="238" t="s">
        <v>19</v>
      </c>
      <c r="F235" s="239" t="s">
        <v>1772</v>
      </c>
      <c r="G235" s="236"/>
      <c r="H235" s="240">
        <v>10.6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162</v>
      </c>
      <c r="AU235" s="246" t="s">
        <v>85</v>
      </c>
      <c r="AV235" s="13" t="s">
        <v>85</v>
      </c>
      <c r="AW235" s="13" t="s">
        <v>37</v>
      </c>
      <c r="AX235" s="13" t="s">
        <v>76</v>
      </c>
      <c r="AY235" s="246" t="s">
        <v>151</v>
      </c>
    </row>
    <row r="236" s="13" customFormat="1">
      <c r="A236" s="13"/>
      <c r="B236" s="235"/>
      <c r="C236" s="236"/>
      <c r="D236" s="237" t="s">
        <v>162</v>
      </c>
      <c r="E236" s="238" t="s">
        <v>19</v>
      </c>
      <c r="F236" s="239" t="s">
        <v>1773</v>
      </c>
      <c r="G236" s="236"/>
      <c r="H236" s="240">
        <v>-2</v>
      </c>
      <c r="I236" s="241"/>
      <c r="J236" s="236"/>
      <c r="K236" s="236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162</v>
      </c>
      <c r="AU236" s="246" t="s">
        <v>85</v>
      </c>
      <c r="AV236" s="13" t="s">
        <v>85</v>
      </c>
      <c r="AW236" s="13" t="s">
        <v>37</v>
      </c>
      <c r="AX236" s="13" t="s">
        <v>76</v>
      </c>
      <c r="AY236" s="246" t="s">
        <v>151</v>
      </c>
    </row>
    <row r="237" s="14" customFormat="1">
      <c r="A237" s="14"/>
      <c r="B237" s="247"/>
      <c r="C237" s="248"/>
      <c r="D237" s="237" t="s">
        <v>162</v>
      </c>
      <c r="E237" s="249" t="s">
        <v>19</v>
      </c>
      <c r="F237" s="250" t="s">
        <v>176</v>
      </c>
      <c r="G237" s="248"/>
      <c r="H237" s="251">
        <v>8.5999999999999996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162</v>
      </c>
      <c r="AU237" s="257" t="s">
        <v>85</v>
      </c>
      <c r="AV237" s="14" t="s">
        <v>158</v>
      </c>
      <c r="AW237" s="14" t="s">
        <v>37</v>
      </c>
      <c r="AX237" s="14" t="s">
        <v>83</v>
      </c>
      <c r="AY237" s="257" t="s">
        <v>151</v>
      </c>
    </row>
    <row r="238" s="2" customFormat="1" ht="16.5" customHeight="1">
      <c r="A238" s="41"/>
      <c r="B238" s="42"/>
      <c r="C238" s="279" t="s">
        <v>478</v>
      </c>
      <c r="D238" s="279" t="s">
        <v>395</v>
      </c>
      <c r="E238" s="280" t="s">
        <v>1333</v>
      </c>
      <c r="F238" s="281" t="s">
        <v>1334</v>
      </c>
      <c r="G238" s="282" t="s">
        <v>156</v>
      </c>
      <c r="H238" s="283">
        <v>6</v>
      </c>
      <c r="I238" s="284"/>
      <c r="J238" s="285">
        <f>ROUND(I238*H238,2)</f>
        <v>0</v>
      </c>
      <c r="K238" s="281" t="s">
        <v>157</v>
      </c>
      <c r="L238" s="286"/>
      <c r="M238" s="287" t="s">
        <v>19</v>
      </c>
      <c r="N238" s="288" t="s">
        <v>47</v>
      </c>
      <c r="O238" s="87"/>
      <c r="P238" s="226">
        <f>O238*H238</f>
        <v>0</v>
      </c>
      <c r="Q238" s="226">
        <v>0.048399999999999999</v>
      </c>
      <c r="R238" s="226">
        <f>Q238*H238</f>
        <v>0.29039999999999999</v>
      </c>
      <c r="S238" s="226">
        <v>0</v>
      </c>
      <c r="T238" s="22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8" t="s">
        <v>208</v>
      </c>
      <c r="AT238" s="228" t="s">
        <v>395</v>
      </c>
      <c r="AU238" s="228" t="s">
        <v>85</v>
      </c>
      <c r="AY238" s="20" t="s">
        <v>151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20" t="s">
        <v>83</v>
      </c>
      <c r="BK238" s="229">
        <f>ROUND(I238*H238,2)</f>
        <v>0</v>
      </c>
      <c r="BL238" s="20" t="s">
        <v>158</v>
      </c>
      <c r="BM238" s="228" t="s">
        <v>1776</v>
      </c>
    </row>
    <row r="239" s="13" customFormat="1">
      <c r="A239" s="13"/>
      <c r="B239" s="235"/>
      <c r="C239" s="236"/>
      <c r="D239" s="237" t="s">
        <v>162</v>
      </c>
      <c r="E239" s="238" t="s">
        <v>19</v>
      </c>
      <c r="F239" s="239" t="s">
        <v>1777</v>
      </c>
      <c r="G239" s="236"/>
      <c r="H239" s="240">
        <v>7</v>
      </c>
      <c r="I239" s="241"/>
      <c r="J239" s="236"/>
      <c r="K239" s="236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162</v>
      </c>
      <c r="AU239" s="246" t="s">
        <v>85</v>
      </c>
      <c r="AV239" s="13" t="s">
        <v>85</v>
      </c>
      <c r="AW239" s="13" t="s">
        <v>37</v>
      </c>
      <c r="AX239" s="13" t="s">
        <v>76</v>
      </c>
      <c r="AY239" s="246" t="s">
        <v>151</v>
      </c>
    </row>
    <row r="240" s="13" customFormat="1">
      <c r="A240" s="13"/>
      <c r="B240" s="235"/>
      <c r="C240" s="236"/>
      <c r="D240" s="237" t="s">
        <v>162</v>
      </c>
      <c r="E240" s="238" t="s">
        <v>19</v>
      </c>
      <c r="F240" s="239" t="s">
        <v>1778</v>
      </c>
      <c r="G240" s="236"/>
      <c r="H240" s="240">
        <v>-1</v>
      </c>
      <c r="I240" s="241"/>
      <c r="J240" s="236"/>
      <c r="K240" s="236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162</v>
      </c>
      <c r="AU240" s="246" t="s">
        <v>85</v>
      </c>
      <c r="AV240" s="13" t="s">
        <v>85</v>
      </c>
      <c r="AW240" s="13" t="s">
        <v>37</v>
      </c>
      <c r="AX240" s="13" t="s">
        <v>76</v>
      </c>
      <c r="AY240" s="246" t="s">
        <v>151</v>
      </c>
    </row>
    <row r="241" s="14" customFormat="1">
      <c r="A241" s="14"/>
      <c r="B241" s="247"/>
      <c r="C241" s="248"/>
      <c r="D241" s="237" t="s">
        <v>162</v>
      </c>
      <c r="E241" s="249" t="s">
        <v>19</v>
      </c>
      <c r="F241" s="250" t="s">
        <v>176</v>
      </c>
      <c r="G241" s="248"/>
      <c r="H241" s="251">
        <v>6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7" t="s">
        <v>162</v>
      </c>
      <c r="AU241" s="257" t="s">
        <v>85</v>
      </c>
      <c r="AV241" s="14" t="s">
        <v>158</v>
      </c>
      <c r="AW241" s="14" t="s">
        <v>37</v>
      </c>
      <c r="AX241" s="14" t="s">
        <v>83</v>
      </c>
      <c r="AY241" s="257" t="s">
        <v>151</v>
      </c>
    </row>
    <row r="242" s="2" customFormat="1" ht="16.5" customHeight="1">
      <c r="A242" s="41"/>
      <c r="B242" s="42"/>
      <c r="C242" s="279" t="s">
        <v>484</v>
      </c>
      <c r="D242" s="279" t="s">
        <v>395</v>
      </c>
      <c r="E242" s="280" t="s">
        <v>1339</v>
      </c>
      <c r="F242" s="281" t="s">
        <v>1340</v>
      </c>
      <c r="G242" s="282" t="s">
        <v>156</v>
      </c>
      <c r="H242" s="283">
        <v>3</v>
      </c>
      <c r="I242" s="284"/>
      <c r="J242" s="285">
        <f>ROUND(I242*H242,2)</f>
        <v>0</v>
      </c>
      <c r="K242" s="281" t="s">
        <v>157</v>
      </c>
      <c r="L242" s="286"/>
      <c r="M242" s="287" t="s">
        <v>19</v>
      </c>
      <c r="N242" s="288" t="s">
        <v>47</v>
      </c>
      <c r="O242" s="87"/>
      <c r="P242" s="226">
        <f>O242*H242</f>
        <v>0</v>
      </c>
      <c r="Q242" s="226">
        <v>0.065670000000000006</v>
      </c>
      <c r="R242" s="226">
        <f>Q242*H242</f>
        <v>0.19701000000000002</v>
      </c>
      <c r="S242" s="226">
        <v>0</v>
      </c>
      <c r="T242" s="22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8" t="s">
        <v>208</v>
      </c>
      <c r="AT242" s="228" t="s">
        <v>395</v>
      </c>
      <c r="AU242" s="228" t="s">
        <v>85</v>
      </c>
      <c r="AY242" s="20" t="s">
        <v>151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20" t="s">
        <v>83</v>
      </c>
      <c r="BK242" s="229">
        <f>ROUND(I242*H242,2)</f>
        <v>0</v>
      </c>
      <c r="BL242" s="20" t="s">
        <v>158</v>
      </c>
      <c r="BM242" s="228" t="s">
        <v>1779</v>
      </c>
    </row>
    <row r="243" s="13" customFormat="1">
      <c r="A243" s="13"/>
      <c r="B243" s="235"/>
      <c r="C243" s="236"/>
      <c r="D243" s="237" t="s">
        <v>162</v>
      </c>
      <c r="E243" s="238" t="s">
        <v>19</v>
      </c>
      <c r="F243" s="239" t="s">
        <v>1780</v>
      </c>
      <c r="G243" s="236"/>
      <c r="H243" s="240">
        <v>4</v>
      </c>
      <c r="I243" s="241"/>
      <c r="J243" s="236"/>
      <c r="K243" s="236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162</v>
      </c>
      <c r="AU243" s="246" t="s">
        <v>85</v>
      </c>
      <c r="AV243" s="13" t="s">
        <v>85</v>
      </c>
      <c r="AW243" s="13" t="s">
        <v>37</v>
      </c>
      <c r="AX243" s="13" t="s">
        <v>76</v>
      </c>
      <c r="AY243" s="246" t="s">
        <v>151</v>
      </c>
    </row>
    <row r="244" s="13" customFormat="1">
      <c r="A244" s="13"/>
      <c r="B244" s="235"/>
      <c r="C244" s="236"/>
      <c r="D244" s="237" t="s">
        <v>162</v>
      </c>
      <c r="E244" s="238" t="s">
        <v>19</v>
      </c>
      <c r="F244" s="239" t="s">
        <v>1778</v>
      </c>
      <c r="G244" s="236"/>
      <c r="H244" s="240">
        <v>-1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162</v>
      </c>
      <c r="AU244" s="246" t="s">
        <v>85</v>
      </c>
      <c r="AV244" s="13" t="s">
        <v>85</v>
      </c>
      <c r="AW244" s="13" t="s">
        <v>37</v>
      </c>
      <c r="AX244" s="13" t="s">
        <v>76</v>
      </c>
      <c r="AY244" s="246" t="s">
        <v>151</v>
      </c>
    </row>
    <row r="245" s="14" customFormat="1">
      <c r="A245" s="14"/>
      <c r="B245" s="247"/>
      <c r="C245" s="248"/>
      <c r="D245" s="237" t="s">
        <v>162</v>
      </c>
      <c r="E245" s="249" t="s">
        <v>19</v>
      </c>
      <c r="F245" s="250" t="s">
        <v>176</v>
      </c>
      <c r="G245" s="248"/>
      <c r="H245" s="251">
        <v>3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162</v>
      </c>
      <c r="AU245" s="257" t="s">
        <v>85</v>
      </c>
      <c r="AV245" s="14" t="s">
        <v>158</v>
      </c>
      <c r="AW245" s="14" t="s">
        <v>37</v>
      </c>
      <c r="AX245" s="14" t="s">
        <v>83</v>
      </c>
      <c r="AY245" s="257" t="s">
        <v>151</v>
      </c>
    </row>
    <row r="246" s="2" customFormat="1" ht="24.15" customHeight="1">
      <c r="A246" s="41"/>
      <c r="B246" s="42"/>
      <c r="C246" s="217" t="s">
        <v>504</v>
      </c>
      <c r="D246" s="217" t="s">
        <v>153</v>
      </c>
      <c r="E246" s="218" t="s">
        <v>1344</v>
      </c>
      <c r="F246" s="219" t="s">
        <v>1345</v>
      </c>
      <c r="G246" s="220" t="s">
        <v>156</v>
      </c>
      <c r="H246" s="221">
        <v>99.849999999999994</v>
      </c>
      <c r="I246" s="222"/>
      <c r="J246" s="223">
        <f>ROUND(I246*H246,2)</f>
        <v>0</v>
      </c>
      <c r="K246" s="219" t="s">
        <v>157</v>
      </c>
      <c r="L246" s="47"/>
      <c r="M246" s="224" t="s">
        <v>19</v>
      </c>
      <c r="N246" s="225" t="s">
        <v>47</v>
      </c>
      <c r="O246" s="87"/>
      <c r="P246" s="226">
        <f>O246*H246</f>
        <v>0</v>
      </c>
      <c r="Q246" s="226">
        <v>0.14041999999999999</v>
      </c>
      <c r="R246" s="226">
        <f>Q246*H246</f>
        <v>14.020936999999998</v>
      </c>
      <c r="S246" s="226">
        <v>0</v>
      </c>
      <c r="T246" s="22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8" t="s">
        <v>158</v>
      </c>
      <c r="AT246" s="228" t="s">
        <v>153</v>
      </c>
      <c r="AU246" s="228" t="s">
        <v>85</v>
      </c>
      <c r="AY246" s="20" t="s">
        <v>151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20" t="s">
        <v>83</v>
      </c>
      <c r="BK246" s="229">
        <f>ROUND(I246*H246,2)</f>
        <v>0</v>
      </c>
      <c r="BL246" s="20" t="s">
        <v>158</v>
      </c>
      <c r="BM246" s="228" t="s">
        <v>1781</v>
      </c>
    </row>
    <row r="247" s="2" customFormat="1">
      <c r="A247" s="41"/>
      <c r="B247" s="42"/>
      <c r="C247" s="43"/>
      <c r="D247" s="230" t="s">
        <v>160</v>
      </c>
      <c r="E247" s="43"/>
      <c r="F247" s="231" t="s">
        <v>1347</v>
      </c>
      <c r="G247" s="43"/>
      <c r="H247" s="43"/>
      <c r="I247" s="232"/>
      <c r="J247" s="43"/>
      <c r="K247" s="43"/>
      <c r="L247" s="47"/>
      <c r="M247" s="233"/>
      <c r="N247" s="23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160</v>
      </c>
      <c r="AU247" s="20" t="s">
        <v>85</v>
      </c>
    </row>
    <row r="248" s="13" customFormat="1">
      <c r="A248" s="13"/>
      <c r="B248" s="235"/>
      <c r="C248" s="236"/>
      <c r="D248" s="237" t="s">
        <v>162</v>
      </c>
      <c r="E248" s="238" t="s">
        <v>19</v>
      </c>
      <c r="F248" s="239" t="s">
        <v>1782</v>
      </c>
      <c r="G248" s="236"/>
      <c r="H248" s="240">
        <v>102.09999999999999</v>
      </c>
      <c r="I248" s="241"/>
      <c r="J248" s="236"/>
      <c r="K248" s="236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162</v>
      </c>
      <c r="AU248" s="246" t="s">
        <v>85</v>
      </c>
      <c r="AV248" s="13" t="s">
        <v>85</v>
      </c>
      <c r="AW248" s="13" t="s">
        <v>37</v>
      </c>
      <c r="AX248" s="13" t="s">
        <v>76</v>
      </c>
      <c r="AY248" s="246" t="s">
        <v>151</v>
      </c>
    </row>
    <row r="249" s="13" customFormat="1">
      <c r="A249" s="13"/>
      <c r="B249" s="235"/>
      <c r="C249" s="236"/>
      <c r="D249" s="237" t="s">
        <v>162</v>
      </c>
      <c r="E249" s="238" t="s">
        <v>19</v>
      </c>
      <c r="F249" s="239" t="s">
        <v>1751</v>
      </c>
      <c r="G249" s="236"/>
      <c r="H249" s="240">
        <v>-2.25</v>
      </c>
      <c r="I249" s="241"/>
      <c r="J249" s="236"/>
      <c r="K249" s="236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162</v>
      </c>
      <c r="AU249" s="246" t="s">
        <v>85</v>
      </c>
      <c r="AV249" s="13" t="s">
        <v>85</v>
      </c>
      <c r="AW249" s="13" t="s">
        <v>37</v>
      </c>
      <c r="AX249" s="13" t="s">
        <v>76</v>
      </c>
      <c r="AY249" s="246" t="s">
        <v>151</v>
      </c>
    </row>
    <row r="250" s="14" customFormat="1">
      <c r="A250" s="14"/>
      <c r="B250" s="247"/>
      <c r="C250" s="248"/>
      <c r="D250" s="237" t="s">
        <v>162</v>
      </c>
      <c r="E250" s="249" t="s">
        <v>19</v>
      </c>
      <c r="F250" s="250" t="s">
        <v>176</v>
      </c>
      <c r="G250" s="248"/>
      <c r="H250" s="251">
        <v>99.849999999999994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162</v>
      </c>
      <c r="AU250" s="257" t="s">
        <v>85</v>
      </c>
      <c r="AV250" s="14" t="s">
        <v>158</v>
      </c>
      <c r="AW250" s="14" t="s">
        <v>37</v>
      </c>
      <c r="AX250" s="14" t="s">
        <v>83</v>
      </c>
      <c r="AY250" s="257" t="s">
        <v>151</v>
      </c>
    </row>
    <row r="251" s="2" customFormat="1" ht="16.5" customHeight="1">
      <c r="A251" s="41"/>
      <c r="B251" s="42"/>
      <c r="C251" s="279" t="s">
        <v>511</v>
      </c>
      <c r="D251" s="279" t="s">
        <v>395</v>
      </c>
      <c r="E251" s="280" t="s">
        <v>1349</v>
      </c>
      <c r="F251" s="281" t="s">
        <v>1350</v>
      </c>
      <c r="G251" s="282" t="s">
        <v>156</v>
      </c>
      <c r="H251" s="283">
        <v>100</v>
      </c>
      <c r="I251" s="284"/>
      <c r="J251" s="285">
        <f>ROUND(I251*H251,2)</f>
        <v>0</v>
      </c>
      <c r="K251" s="281" t="s">
        <v>157</v>
      </c>
      <c r="L251" s="286"/>
      <c r="M251" s="287" t="s">
        <v>19</v>
      </c>
      <c r="N251" s="288" t="s">
        <v>47</v>
      </c>
      <c r="O251" s="87"/>
      <c r="P251" s="226">
        <f>O251*H251</f>
        <v>0</v>
      </c>
      <c r="Q251" s="226">
        <v>0.044999999999999998</v>
      </c>
      <c r="R251" s="226">
        <f>Q251*H251</f>
        <v>4.5</v>
      </c>
      <c r="S251" s="226">
        <v>0</v>
      </c>
      <c r="T251" s="22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8" t="s">
        <v>208</v>
      </c>
      <c r="AT251" s="228" t="s">
        <v>395</v>
      </c>
      <c r="AU251" s="228" t="s">
        <v>85</v>
      </c>
      <c r="AY251" s="20" t="s">
        <v>151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20" t="s">
        <v>83</v>
      </c>
      <c r="BK251" s="229">
        <f>ROUND(I251*H251,2)</f>
        <v>0</v>
      </c>
      <c r="BL251" s="20" t="s">
        <v>158</v>
      </c>
      <c r="BM251" s="228" t="s">
        <v>1783</v>
      </c>
    </row>
    <row r="252" s="2" customFormat="1" ht="33" customHeight="1">
      <c r="A252" s="41"/>
      <c r="B252" s="42"/>
      <c r="C252" s="217" t="s">
        <v>515</v>
      </c>
      <c r="D252" s="217" t="s">
        <v>153</v>
      </c>
      <c r="E252" s="218" t="s">
        <v>1359</v>
      </c>
      <c r="F252" s="219" t="s">
        <v>1360</v>
      </c>
      <c r="G252" s="220" t="s">
        <v>156</v>
      </c>
      <c r="H252" s="221">
        <v>10.300000000000001</v>
      </c>
      <c r="I252" s="222"/>
      <c r="J252" s="223">
        <f>ROUND(I252*H252,2)</f>
        <v>0</v>
      </c>
      <c r="K252" s="219" t="s">
        <v>157</v>
      </c>
      <c r="L252" s="47"/>
      <c r="M252" s="224" t="s">
        <v>19</v>
      </c>
      <c r="N252" s="225" t="s">
        <v>47</v>
      </c>
      <c r="O252" s="87"/>
      <c r="P252" s="226">
        <f>O252*H252</f>
        <v>0</v>
      </c>
      <c r="Q252" s="226">
        <v>0.00060999999999999997</v>
      </c>
      <c r="R252" s="226">
        <f>Q252*H252</f>
        <v>0.0062830000000000004</v>
      </c>
      <c r="S252" s="226">
        <v>0</v>
      </c>
      <c r="T252" s="22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8" t="s">
        <v>158</v>
      </c>
      <c r="AT252" s="228" t="s">
        <v>153</v>
      </c>
      <c r="AU252" s="228" t="s">
        <v>85</v>
      </c>
      <c r="AY252" s="20" t="s">
        <v>151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20" t="s">
        <v>83</v>
      </c>
      <c r="BK252" s="229">
        <f>ROUND(I252*H252,2)</f>
        <v>0</v>
      </c>
      <c r="BL252" s="20" t="s">
        <v>158</v>
      </c>
      <c r="BM252" s="228" t="s">
        <v>1784</v>
      </c>
    </row>
    <row r="253" s="2" customFormat="1">
      <c r="A253" s="41"/>
      <c r="B253" s="42"/>
      <c r="C253" s="43"/>
      <c r="D253" s="230" t="s">
        <v>160</v>
      </c>
      <c r="E253" s="43"/>
      <c r="F253" s="231" t="s">
        <v>1362</v>
      </c>
      <c r="G253" s="43"/>
      <c r="H253" s="43"/>
      <c r="I253" s="232"/>
      <c r="J253" s="43"/>
      <c r="K253" s="43"/>
      <c r="L253" s="47"/>
      <c r="M253" s="233"/>
      <c r="N253" s="23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160</v>
      </c>
      <c r="AU253" s="20" t="s">
        <v>85</v>
      </c>
    </row>
    <row r="254" s="13" customFormat="1">
      <c r="A254" s="13"/>
      <c r="B254" s="235"/>
      <c r="C254" s="236"/>
      <c r="D254" s="237" t="s">
        <v>162</v>
      </c>
      <c r="E254" s="238" t="s">
        <v>19</v>
      </c>
      <c r="F254" s="239" t="s">
        <v>1785</v>
      </c>
      <c r="G254" s="236"/>
      <c r="H254" s="240">
        <v>12.300000000000001</v>
      </c>
      <c r="I254" s="241"/>
      <c r="J254" s="236"/>
      <c r="K254" s="236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162</v>
      </c>
      <c r="AU254" s="246" t="s">
        <v>85</v>
      </c>
      <c r="AV254" s="13" t="s">
        <v>85</v>
      </c>
      <c r="AW254" s="13" t="s">
        <v>37</v>
      </c>
      <c r="AX254" s="13" t="s">
        <v>76</v>
      </c>
      <c r="AY254" s="246" t="s">
        <v>151</v>
      </c>
    </row>
    <row r="255" s="13" customFormat="1">
      <c r="A255" s="13"/>
      <c r="B255" s="235"/>
      <c r="C255" s="236"/>
      <c r="D255" s="237" t="s">
        <v>162</v>
      </c>
      <c r="E255" s="238" t="s">
        <v>19</v>
      </c>
      <c r="F255" s="239" t="s">
        <v>1773</v>
      </c>
      <c r="G255" s="236"/>
      <c r="H255" s="240">
        <v>-2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162</v>
      </c>
      <c r="AU255" s="246" t="s">
        <v>85</v>
      </c>
      <c r="AV255" s="13" t="s">
        <v>85</v>
      </c>
      <c r="AW255" s="13" t="s">
        <v>37</v>
      </c>
      <c r="AX255" s="13" t="s">
        <v>76</v>
      </c>
      <c r="AY255" s="246" t="s">
        <v>151</v>
      </c>
    </row>
    <row r="256" s="14" customFormat="1">
      <c r="A256" s="14"/>
      <c r="B256" s="247"/>
      <c r="C256" s="248"/>
      <c r="D256" s="237" t="s">
        <v>162</v>
      </c>
      <c r="E256" s="249" t="s">
        <v>19</v>
      </c>
      <c r="F256" s="250" t="s">
        <v>176</v>
      </c>
      <c r="G256" s="248"/>
      <c r="H256" s="251">
        <v>10.300000000000001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162</v>
      </c>
      <c r="AU256" s="257" t="s">
        <v>85</v>
      </c>
      <c r="AV256" s="14" t="s">
        <v>158</v>
      </c>
      <c r="AW256" s="14" t="s">
        <v>37</v>
      </c>
      <c r="AX256" s="14" t="s">
        <v>83</v>
      </c>
      <c r="AY256" s="257" t="s">
        <v>151</v>
      </c>
    </row>
    <row r="257" s="2" customFormat="1" ht="16.5" customHeight="1">
      <c r="A257" s="41"/>
      <c r="B257" s="42"/>
      <c r="C257" s="217" t="s">
        <v>521</v>
      </c>
      <c r="D257" s="217" t="s">
        <v>153</v>
      </c>
      <c r="E257" s="218" t="s">
        <v>1371</v>
      </c>
      <c r="F257" s="219" t="s">
        <v>1372</v>
      </c>
      <c r="G257" s="220" t="s">
        <v>156</v>
      </c>
      <c r="H257" s="221">
        <v>10.300000000000001</v>
      </c>
      <c r="I257" s="222"/>
      <c r="J257" s="223">
        <f>ROUND(I257*H257,2)</f>
        <v>0</v>
      </c>
      <c r="K257" s="219" t="s">
        <v>157</v>
      </c>
      <c r="L257" s="47"/>
      <c r="M257" s="224" t="s">
        <v>19</v>
      </c>
      <c r="N257" s="225" t="s">
        <v>47</v>
      </c>
      <c r="O257" s="87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8" t="s">
        <v>158</v>
      </c>
      <c r="AT257" s="228" t="s">
        <v>153</v>
      </c>
      <c r="AU257" s="228" t="s">
        <v>85</v>
      </c>
      <c r="AY257" s="20" t="s">
        <v>151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20" t="s">
        <v>83</v>
      </c>
      <c r="BK257" s="229">
        <f>ROUND(I257*H257,2)</f>
        <v>0</v>
      </c>
      <c r="BL257" s="20" t="s">
        <v>158</v>
      </c>
      <c r="BM257" s="228" t="s">
        <v>1786</v>
      </c>
    </row>
    <row r="258" s="2" customFormat="1">
      <c r="A258" s="41"/>
      <c r="B258" s="42"/>
      <c r="C258" s="43"/>
      <c r="D258" s="230" t="s">
        <v>160</v>
      </c>
      <c r="E258" s="43"/>
      <c r="F258" s="231" t="s">
        <v>1374</v>
      </c>
      <c r="G258" s="43"/>
      <c r="H258" s="43"/>
      <c r="I258" s="232"/>
      <c r="J258" s="43"/>
      <c r="K258" s="43"/>
      <c r="L258" s="47"/>
      <c r="M258" s="233"/>
      <c r="N258" s="23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160</v>
      </c>
      <c r="AU258" s="20" t="s">
        <v>85</v>
      </c>
    </row>
    <row r="259" s="13" customFormat="1">
      <c r="A259" s="13"/>
      <c r="B259" s="235"/>
      <c r="C259" s="236"/>
      <c r="D259" s="237" t="s">
        <v>162</v>
      </c>
      <c r="E259" s="238" t="s">
        <v>19</v>
      </c>
      <c r="F259" s="239" t="s">
        <v>1787</v>
      </c>
      <c r="G259" s="236"/>
      <c r="H259" s="240">
        <v>12.300000000000001</v>
      </c>
      <c r="I259" s="241"/>
      <c r="J259" s="236"/>
      <c r="K259" s="236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162</v>
      </c>
      <c r="AU259" s="246" t="s">
        <v>85</v>
      </c>
      <c r="AV259" s="13" t="s">
        <v>85</v>
      </c>
      <c r="AW259" s="13" t="s">
        <v>37</v>
      </c>
      <c r="AX259" s="13" t="s">
        <v>76</v>
      </c>
      <c r="AY259" s="246" t="s">
        <v>151</v>
      </c>
    </row>
    <row r="260" s="13" customFormat="1">
      <c r="A260" s="13"/>
      <c r="B260" s="235"/>
      <c r="C260" s="236"/>
      <c r="D260" s="237" t="s">
        <v>162</v>
      </c>
      <c r="E260" s="238" t="s">
        <v>19</v>
      </c>
      <c r="F260" s="239" t="s">
        <v>1773</v>
      </c>
      <c r="G260" s="236"/>
      <c r="H260" s="240">
        <v>-2</v>
      </c>
      <c r="I260" s="241"/>
      <c r="J260" s="236"/>
      <c r="K260" s="236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162</v>
      </c>
      <c r="AU260" s="246" t="s">
        <v>85</v>
      </c>
      <c r="AV260" s="13" t="s">
        <v>85</v>
      </c>
      <c r="AW260" s="13" t="s">
        <v>37</v>
      </c>
      <c r="AX260" s="13" t="s">
        <v>76</v>
      </c>
      <c r="AY260" s="246" t="s">
        <v>151</v>
      </c>
    </row>
    <row r="261" s="14" customFormat="1">
      <c r="A261" s="14"/>
      <c r="B261" s="247"/>
      <c r="C261" s="248"/>
      <c r="D261" s="237" t="s">
        <v>162</v>
      </c>
      <c r="E261" s="249" t="s">
        <v>19</v>
      </c>
      <c r="F261" s="250" t="s">
        <v>176</v>
      </c>
      <c r="G261" s="248"/>
      <c r="H261" s="251">
        <v>10.300000000000001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7" t="s">
        <v>162</v>
      </c>
      <c r="AU261" s="257" t="s">
        <v>85</v>
      </c>
      <c r="AV261" s="14" t="s">
        <v>158</v>
      </c>
      <c r="AW261" s="14" t="s">
        <v>37</v>
      </c>
      <c r="AX261" s="14" t="s">
        <v>83</v>
      </c>
      <c r="AY261" s="257" t="s">
        <v>151</v>
      </c>
    </row>
    <row r="262" s="12" customFormat="1" ht="22.8" customHeight="1">
      <c r="A262" s="12"/>
      <c r="B262" s="201"/>
      <c r="C262" s="202"/>
      <c r="D262" s="203" t="s">
        <v>75</v>
      </c>
      <c r="E262" s="215" t="s">
        <v>1390</v>
      </c>
      <c r="F262" s="215" t="s">
        <v>1788</v>
      </c>
      <c r="G262" s="202"/>
      <c r="H262" s="202"/>
      <c r="I262" s="205"/>
      <c r="J262" s="216">
        <f>BK262</f>
        <v>0</v>
      </c>
      <c r="K262" s="202"/>
      <c r="L262" s="207"/>
      <c r="M262" s="208"/>
      <c r="N262" s="209"/>
      <c r="O262" s="209"/>
      <c r="P262" s="210">
        <f>SUM(P263:P287)</f>
        <v>0</v>
      </c>
      <c r="Q262" s="209"/>
      <c r="R262" s="210">
        <f>SUM(R263:R287)</f>
        <v>0</v>
      </c>
      <c r="S262" s="209"/>
      <c r="T262" s="211">
        <f>SUM(T263:T287)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2" t="s">
        <v>83</v>
      </c>
      <c r="AT262" s="213" t="s">
        <v>75</v>
      </c>
      <c r="AU262" s="213" t="s">
        <v>83</v>
      </c>
      <c r="AY262" s="212" t="s">
        <v>151</v>
      </c>
      <c r="BK262" s="214">
        <f>SUM(BK263:BK287)</f>
        <v>0</v>
      </c>
    </row>
    <row r="263" s="2" customFormat="1" ht="24.15" customHeight="1">
      <c r="A263" s="41"/>
      <c r="B263" s="42"/>
      <c r="C263" s="217" t="s">
        <v>525</v>
      </c>
      <c r="D263" s="217" t="s">
        <v>153</v>
      </c>
      <c r="E263" s="218" t="s">
        <v>1392</v>
      </c>
      <c r="F263" s="219" t="s">
        <v>1393</v>
      </c>
      <c r="G263" s="220" t="s">
        <v>364</v>
      </c>
      <c r="H263" s="221">
        <v>16.443999999999999</v>
      </c>
      <c r="I263" s="222"/>
      <c r="J263" s="223">
        <f>ROUND(I263*H263,2)</f>
        <v>0</v>
      </c>
      <c r="K263" s="219" t="s">
        <v>157</v>
      </c>
      <c r="L263" s="47"/>
      <c r="M263" s="224" t="s">
        <v>19</v>
      </c>
      <c r="N263" s="225" t="s">
        <v>47</v>
      </c>
      <c r="O263" s="87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8" t="s">
        <v>158</v>
      </c>
      <c r="AT263" s="228" t="s">
        <v>153</v>
      </c>
      <c r="AU263" s="228" t="s">
        <v>85</v>
      </c>
      <c r="AY263" s="20" t="s">
        <v>151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20" t="s">
        <v>83</v>
      </c>
      <c r="BK263" s="229">
        <f>ROUND(I263*H263,2)</f>
        <v>0</v>
      </c>
      <c r="BL263" s="20" t="s">
        <v>158</v>
      </c>
      <c r="BM263" s="228" t="s">
        <v>1789</v>
      </c>
    </row>
    <row r="264" s="2" customFormat="1">
      <c r="A264" s="41"/>
      <c r="B264" s="42"/>
      <c r="C264" s="43"/>
      <c r="D264" s="230" t="s">
        <v>160</v>
      </c>
      <c r="E264" s="43"/>
      <c r="F264" s="231" t="s">
        <v>1395</v>
      </c>
      <c r="G264" s="43"/>
      <c r="H264" s="43"/>
      <c r="I264" s="232"/>
      <c r="J264" s="43"/>
      <c r="K264" s="43"/>
      <c r="L264" s="47"/>
      <c r="M264" s="233"/>
      <c r="N264" s="23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160</v>
      </c>
      <c r="AU264" s="20" t="s">
        <v>85</v>
      </c>
    </row>
    <row r="265" s="13" customFormat="1">
      <c r="A265" s="13"/>
      <c r="B265" s="235"/>
      <c r="C265" s="236"/>
      <c r="D265" s="237" t="s">
        <v>162</v>
      </c>
      <c r="E265" s="238" t="s">
        <v>19</v>
      </c>
      <c r="F265" s="239" t="s">
        <v>1790</v>
      </c>
      <c r="G265" s="236"/>
      <c r="H265" s="240">
        <v>16.443999999999999</v>
      </c>
      <c r="I265" s="241"/>
      <c r="J265" s="236"/>
      <c r="K265" s="236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162</v>
      </c>
      <c r="AU265" s="246" t="s">
        <v>85</v>
      </c>
      <c r="AV265" s="13" t="s">
        <v>85</v>
      </c>
      <c r="AW265" s="13" t="s">
        <v>37</v>
      </c>
      <c r="AX265" s="13" t="s">
        <v>83</v>
      </c>
      <c r="AY265" s="246" t="s">
        <v>151</v>
      </c>
    </row>
    <row r="266" s="2" customFormat="1" ht="24.15" customHeight="1">
      <c r="A266" s="41"/>
      <c r="B266" s="42"/>
      <c r="C266" s="217" t="s">
        <v>531</v>
      </c>
      <c r="D266" s="217" t="s">
        <v>153</v>
      </c>
      <c r="E266" s="218" t="s">
        <v>1397</v>
      </c>
      <c r="F266" s="219" t="s">
        <v>1398</v>
      </c>
      <c r="G266" s="220" t="s">
        <v>364</v>
      </c>
      <c r="H266" s="221">
        <v>279.548</v>
      </c>
      <c r="I266" s="222"/>
      <c r="J266" s="223">
        <f>ROUND(I266*H266,2)</f>
        <v>0</v>
      </c>
      <c r="K266" s="219" t="s">
        <v>157</v>
      </c>
      <c r="L266" s="47"/>
      <c r="M266" s="224" t="s">
        <v>19</v>
      </c>
      <c r="N266" s="225" t="s">
        <v>47</v>
      </c>
      <c r="O266" s="87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8" t="s">
        <v>158</v>
      </c>
      <c r="AT266" s="228" t="s">
        <v>153</v>
      </c>
      <c r="AU266" s="228" t="s">
        <v>85</v>
      </c>
      <c r="AY266" s="20" t="s">
        <v>151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20" t="s">
        <v>83</v>
      </c>
      <c r="BK266" s="229">
        <f>ROUND(I266*H266,2)</f>
        <v>0</v>
      </c>
      <c r="BL266" s="20" t="s">
        <v>158</v>
      </c>
      <c r="BM266" s="228" t="s">
        <v>1791</v>
      </c>
    </row>
    <row r="267" s="2" customFormat="1">
      <c r="A267" s="41"/>
      <c r="B267" s="42"/>
      <c r="C267" s="43"/>
      <c r="D267" s="230" t="s">
        <v>160</v>
      </c>
      <c r="E267" s="43"/>
      <c r="F267" s="231" t="s">
        <v>1400</v>
      </c>
      <c r="G267" s="43"/>
      <c r="H267" s="43"/>
      <c r="I267" s="232"/>
      <c r="J267" s="43"/>
      <c r="K267" s="43"/>
      <c r="L267" s="47"/>
      <c r="M267" s="233"/>
      <c r="N267" s="23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160</v>
      </c>
      <c r="AU267" s="20" t="s">
        <v>85</v>
      </c>
    </row>
    <row r="268" s="13" customFormat="1">
      <c r="A268" s="13"/>
      <c r="B268" s="235"/>
      <c r="C268" s="236"/>
      <c r="D268" s="237" t="s">
        <v>162</v>
      </c>
      <c r="E268" s="238" t="s">
        <v>19</v>
      </c>
      <c r="F268" s="239" t="s">
        <v>1792</v>
      </c>
      <c r="G268" s="236"/>
      <c r="H268" s="240">
        <v>279.548</v>
      </c>
      <c r="I268" s="241"/>
      <c r="J268" s="236"/>
      <c r="K268" s="236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162</v>
      </c>
      <c r="AU268" s="246" t="s">
        <v>85</v>
      </c>
      <c r="AV268" s="13" t="s">
        <v>85</v>
      </c>
      <c r="AW268" s="13" t="s">
        <v>37</v>
      </c>
      <c r="AX268" s="13" t="s">
        <v>83</v>
      </c>
      <c r="AY268" s="246" t="s">
        <v>151</v>
      </c>
    </row>
    <row r="269" s="2" customFormat="1" ht="24.15" customHeight="1">
      <c r="A269" s="41"/>
      <c r="B269" s="42"/>
      <c r="C269" s="217" t="s">
        <v>537</v>
      </c>
      <c r="D269" s="217" t="s">
        <v>153</v>
      </c>
      <c r="E269" s="218" t="s">
        <v>1402</v>
      </c>
      <c r="F269" s="219" t="s">
        <v>1403</v>
      </c>
      <c r="G269" s="220" t="s">
        <v>364</v>
      </c>
      <c r="H269" s="221">
        <v>24.263000000000002</v>
      </c>
      <c r="I269" s="222"/>
      <c r="J269" s="223">
        <f>ROUND(I269*H269,2)</f>
        <v>0</v>
      </c>
      <c r="K269" s="219" t="s">
        <v>157</v>
      </c>
      <c r="L269" s="47"/>
      <c r="M269" s="224" t="s">
        <v>19</v>
      </c>
      <c r="N269" s="225" t="s">
        <v>47</v>
      </c>
      <c r="O269" s="87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8" t="s">
        <v>158</v>
      </c>
      <c r="AT269" s="228" t="s">
        <v>153</v>
      </c>
      <c r="AU269" s="228" t="s">
        <v>85</v>
      </c>
      <c r="AY269" s="20" t="s">
        <v>151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20" t="s">
        <v>83</v>
      </c>
      <c r="BK269" s="229">
        <f>ROUND(I269*H269,2)</f>
        <v>0</v>
      </c>
      <c r="BL269" s="20" t="s">
        <v>158</v>
      </c>
      <c r="BM269" s="228" t="s">
        <v>1793</v>
      </c>
    </row>
    <row r="270" s="2" customFormat="1">
      <c r="A270" s="41"/>
      <c r="B270" s="42"/>
      <c r="C270" s="43"/>
      <c r="D270" s="230" t="s">
        <v>160</v>
      </c>
      <c r="E270" s="43"/>
      <c r="F270" s="231" t="s">
        <v>1405</v>
      </c>
      <c r="G270" s="43"/>
      <c r="H270" s="43"/>
      <c r="I270" s="232"/>
      <c r="J270" s="43"/>
      <c r="K270" s="43"/>
      <c r="L270" s="47"/>
      <c r="M270" s="233"/>
      <c r="N270" s="23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160</v>
      </c>
      <c r="AU270" s="20" t="s">
        <v>85</v>
      </c>
    </row>
    <row r="271" s="13" customFormat="1">
      <c r="A271" s="13"/>
      <c r="B271" s="235"/>
      <c r="C271" s="236"/>
      <c r="D271" s="237" t="s">
        <v>162</v>
      </c>
      <c r="E271" s="238" t="s">
        <v>19</v>
      </c>
      <c r="F271" s="239" t="s">
        <v>1794</v>
      </c>
      <c r="G271" s="236"/>
      <c r="H271" s="240">
        <v>24.263000000000002</v>
      </c>
      <c r="I271" s="241"/>
      <c r="J271" s="236"/>
      <c r="K271" s="236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162</v>
      </c>
      <c r="AU271" s="246" t="s">
        <v>85</v>
      </c>
      <c r="AV271" s="13" t="s">
        <v>85</v>
      </c>
      <c r="AW271" s="13" t="s">
        <v>37</v>
      </c>
      <c r="AX271" s="13" t="s">
        <v>83</v>
      </c>
      <c r="AY271" s="246" t="s">
        <v>151</v>
      </c>
    </row>
    <row r="272" s="2" customFormat="1" ht="24.15" customHeight="1">
      <c r="A272" s="41"/>
      <c r="B272" s="42"/>
      <c r="C272" s="217" t="s">
        <v>543</v>
      </c>
      <c r="D272" s="217" t="s">
        <v>153</v>
      </c>
      <c r="E272" s="218" t="s">
        <v>1407</v>
      </c>
      <c r="F272" s="219" t="s">
        <v>1398</v>
      </c>
      <c r="G272" s="220" t="s">
        <v>364</v>
      </c>
      <c r="H272" s="221">
        <v>412.471</v>
      </c>
      <c r="I272" s="222"/>
      <c r="J272" s="223">
        <f>ROUND(I272*H272,2)</f>
        <v>0</v>
      </c>
      <c r="K272" s="219" t="s">
        <v>157</v>
      </c>
      <c r="L272" s="47"/>
      <c r="M272" s="224" t="s">
        <v>19</v>
      </c>
      <c r="N272" s="225" t="s">
        <v>47</v>
      </c>
      <c r="O272" s="87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8" t="s">
        <v>158</v>
      </c>
      <c r="AT272" s="228" t="s">
        <v>153</v>
      </c>
      <c r="AU272" s="228" t="s">
        <v>85</v>
      </c>
      <c r="AY272" s="20" t="s">
        <v>151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20" t="s">
        <v>83</v>
      </c>
      <c r="BK272" s="229">
        <f>ROUND(I272*H272,2)</f>
        <v>0</v>
      </c>
      <c r="BL272" s="20" t="s">
        <v>158</v>
      </c>
      <c r="BM272" s="228" t="s">
        <v>1795</v>
      </c>
    </row>
    <row r="273" s="2" customFormat="1">
      <c r="A273" s="41"/>
      <c r="B273" s="42"/>
      <c r="C273" s="43"/>
      <c r="D273" s="230" t="s">
        <v>160</v>
      </c>
      <c r="E273" s="43"/>
      <c r="F273" s="231" t="s">
        <v>1409</v>
      </c>
      <c r="G273" s="43"/>
      <c r="H273" s="43"/>
      <c r="I273" s="232"/>
      <c r="J273" s="43"/>
      <c r="K273" s="43"/>
      <c r="L273" s="47"/>
      <c r="M273" s="233"/>
      <c r="N273" s="23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160</v>
      </c>
      <c r="AU273" s="20" t="s">
        <v>85</v>
      </c>
    </row>
    <row r="274" s="13" customFormat="1">
      <c r="A274" s="13"/>
      <c r="B274" s="235"/>
      <c r="C274" s="236"/>
      <c r="D274" s="237" t="s">
        <v>162</v>
      </c>
      <c r="E274" s="238" t="s">
        <v>19</v>
      </c>
      <c r="F274" s="239" t="s">
        <v>1796</v>
      </c>
      <c r="G274" s="236"/>
      <c r="H274" s="240">
        <v>412.471</v>
      </c>
      <c r="I274" s="241"/>
      <c r="J274" s="236"/>
      <c r="K274" s="236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162</v>
      </c>
      <c r="AU274" s="246" t="s">
        <v>85</v>
      </c>
      <c r="AV274" s="13" t="s">
        <v>85</v>
      </c>
      <c r="AW274" s="13" t="s">
        <v>37</v>
      </c>
      <c r="AX274" s="13" t="s">
        <v>83</v>
      </c>
      <c r="AY274" s="246" t="s">
        <v>151</v>
      </c>
    </row>
    <row r="275" s="2" customFormat="1" ht="24.15" customHeight="1">
      <c r="A275" s="41"/>
      <c r="B275" s="42"/>
      <c r="C275" s="217" t="s">
        <v>549</v>
      </c>
      <c r="D275" s="217" t="s">
        <v>153</v>
      </c>
      <c r="E275" s="218" t="s">
        <v>1411</v>
      </c>
      <c r="F275" s="219" t="s">
        <v>1412</v>
      </c>
      <c r="G275" s="220" t="s">
        <v>364</v>
      </c>
      <c r="H275" s="221">
        <v>23.981000000000002</v>
      </c>
      <c r="I275" s="222"/>
      <c r="J275" s="223">
        <f>ROUND(I275*H275,2)</f>
        <v>0</v>
      </c>
      <c r="K275" s="219" t="s">
        <v>157</v>
      </c>
      <c r="L275" s="47"/>
      <c r="M275" s="224" t="s">
        <v>19</v>
      </c>
      <c r="N275" s="225" t="s">
        <v>47</v>
      </c>
      <c r="O275" s="87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8" t="s">
        <v>158</v>
      </c>
      <c r="AT275" s="228" t="s">
        <v>153</v>
      </c>
      <c r="AU275" s="228" t="s">
        <v>85</v>
      </c>
      <c r="AY275" s="20" t="s">
        <v>151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20" t="s">
        <v>83</v>
      </c>
      <c r="BK275" s="229">
        <f>ROUND(I275*H275,2)</f>
        <v>0</v>
      </c>
      <c r="BL275" s="20" t="s">
        <v>158</v>
      </c>
      <c r="BM275" s="228" t="s">
        <v>1797</v>
      </c>
    </row>
    <row r="276" s="2" customFormat="1">
      <c r="A276" s="41"/>
      <c r="B276" s="42"/>
      <c r="C276" s="43"/>
      <c r="D276" s="230" t="s">
        <v>160</v>
      </c>
      <c r="E276" s="43"/>
      <c r="F276" s="231" t="s">
        <v>1414</v>
      </c>
      <c r="G276" s="43"/>
      <c r="H276" s="43"/>
      <c r="I276" s="232"/>
      <c r="J276" s="43"/>
      <c r="K276" s="43"/>
      <c r="L276" s="47"/>
      <c r="M276" s="233"/>
      <c r="N276" s="23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160</v>
      </c>
      <c r="AU276" s="20" t="s">
        <v>85</v>
      </c>
    </row>
    <row r="277" s="2" customFormat="1" ht="24.15" customHeight="1">
      <c r="A277" s="41"/>
      <c r="B277" s="42"/>
      <c r="C277" s="217" t="s">
        <v>554</v>
      </c>
      <c r="D277" s="217" t="s">
        <v>153</v>
      </c>
      <c r="E277" s="218" t="s">
        <v>1416</v>
      </c>
      <c r="F277" s="219" t="s">
        <v>1417</v>
      </c>
      <c r="G277" s="220" t="s">
        <v>364</v>
      </c>
      <c r="H277" s="221">
        <v>407.67700000000002</v>
      </c>
      <c r="I277" s="222"/>
      <c r="J277" s="223">
        <f>ROUND(I277*H277,2)</f>
        <v>0</v>
      </c>
      <c r="K277" s="219" t="s">
        <v>157</v>
      </c>
      <c r="L277" s="47"/>
      <c r="M277" s="224" t="s">
        <v>19</v>
      </c>
      <c r="N277" s="225" t="s">
        <v>47</v>
      </c>
      <c r="O277" s="87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8" t="s">
        <v>158</v>
      </c>
      <c r="AT277" s="228" t="s">
        <v>153</v>
      </c>
      <c r="AU277" s="228" t="s">
        <v>85</v>
      </c>
      <c r="AY277" s="20" t="s">
        <v>151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20" t="s">
        <v>83</v>
      </c>
      <c r="BK277" s="229">
        <f>ROUND(I277*H277,2)</f>
        <v>0</v>
      </c>
      <c r="BL277" s="20" t="s">
        <v>158</v>
      </c>
      <c r="BM277" s="228" t="s">
        <v>1798</v>
      </c>
    </row>
    <row r="278" s="2" customFormat="1">
      <c r="A278" s="41"/>
      <c r="B278" s="42"/>
      <c r="C278" s="43"/>
      <c r="D278" s="230" t="s">
        <v>160</v>
      </c>
      <c r="E278" s="43"/>
      <c r="F278" s="231" t="s">
        <v>1419</v>
      </c>
      <c r="G278" s="43"/>
      <c r="H278" s="43"/>
      <c r="I278" s="232"/>
      <c r="J278" s="43"/>
      <c r="K278" s="43"/>
      <c r="L278" s="47"/>
      <c r="M278" s="233"/>
      <c r="N278" s="23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160</v>
      </c>
      <c r="AU278" s="20" t="s">
        <v>85</v>
      </c>
    </row>
    <row r="279" s="13" customFormat="1">
      <c r="A279" s="13"/>
      <c r="B279" s="235"/>
      <c r="C279" s="236"/>
      <c r="D279" s="237" t="s">
        <v>162</v>
      </c>
      <c r="E279" s="238" t="s">
        <v>19</v>
      </c>
      <c r="F279" s="239" t="s">
        <v>1799</v>
      </c>
      <c r="G279" s="236"/>
      <c r="H279" s="240">
        <v>407.67700000000002</v>
      </c>
      <c r="I279" s="241"/>
      <c r="J279" s="236"/>
      <c r="K279" s="236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162</v>
      </c>
      <c r="AU279" s="246" t="s">
        <v>85</v>
      </c>
      <c r="AV279" s="13" t="s">
        <v>85</v>
      </c>
      <c r="AW279" s="13" t="s">
        <v>37</v>
      </c>
      <c r="AX279" s="13" t="s">
        <v>83</v>
      </c>
      <c r="AY279" s="246" t="s">
        <v>151</v>
      </c>
    </row>
    <row r="280" s="2" customFormat="1" ht="24.15" customHeight="1">
      <c r="A280" s="41"/>
      <c r="B280" s="42"/>
      <c r="C280" s="217" t="s">
        <v>558</v>
      </c>
      <c r="D280" s="217" t="s">
        <v>153</v>
      </c>
      <c r="E280" s="218" t="s">
        <v>1421</v>
      </c>
      <c r="F280" s="219" t="s">
        <v>1422</v>
      </c>
      <c r="G280" s="220" t="s">
        <v>364</v>
      </c>
      <c r="H280" s="221">
        <v>48.244</v>
      </c>
      <c r="I280" s="222"/>
      <c r="J280" s="223">
        <f>ROUND(I280*H280,2)</f>
        <v>0</v>
      </c>
      <c r="K280" s="219" t="s">
        <v>157</v>
      </c>
      <c r="L280" s="47"/>
      <c r="M280" s="224" t="s">
        <v>19</v>
      </c>
      <c r="N280" s="225" t="s">
        <v>47</v>
      </c>
      <c r="O280" s="87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8" t="s">
        <v>158</v>
      </c>
      <c r="AT280" s="228" t="s">
        <v>153</v>
      </c>
      <c r="AU280" s="228" t="s">
        <v>85</v>
      </c>
      <c r="AY280" s="20" t="s">
        <v>151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20" t="s">
        <v>83</v>
      </c>
      <c r="BK280" s="229">
        <f>ROUND(I280*H280,2)</f>
        <v>0</v>
      </c>
      <c r="BL280" s="20" t="s">
        <v>158</v>
      </c>
      <c r="BM280" s="228" t="s">
        <v>1800</v>
      </c>
    </row>
    <row r="281" s="2" customFormat="1">
      <c r="A281" s="41"/>
      <c r="B281" s="42"/>
      <c r="C281" s="43"/>
      <c r="D281" s="230" t="s">
        <v>160</v>
      </c>
      <c r="E281" s="43"/>
      <c r="F281" s="231" t="s">
        <v>1424</v>
      </c>
      <c r="G281" s="43"/>
      <c r="H281" s="43"/>
      <c r="I281" s="232"/>
      <c r="J281" s="43"/>
      <c r="K281" s="43"/>
      <c r="L281" s="47"/>
      <c r="M281" s="233"/>
      <c r="N281" s="23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160</v>
      </c>
      <c r="AU281" s="20" t="s">
        <v>85</v>
      </c>
    </row>
    <row r="282" s="13" customFormat="1">
      <c r="A282" s="13"/>
      <c r="B282" s="235"/>
      <c r="C282" s="236"/>
      <c r="D282" s="237" t="s">
        <v>162</v>
      </c>
      <c r="E282" s="238" t="s">
        <v>19</v>
      </c>
      <c r="F282" s="239" t="s">
        <v>1801</v>
      </c>
      <c r="G282" s="236"/>
      <c r="H282" s="240">
        <v>48.244</v>
      </c>
      <c r="I282" s="241"/>
      <c r="J282" s="236"/>
      <c r="K282" s="236"/>
      <c r="L282" s="242"/>
      <c r="M282" s="243"/>
      <c r="N282" s="244"/>
      <c r="O282" s="244"/>
      <c r="P282" s="244"/>
      <c r="Q282" s="244"/>
      <c r="R282" s="244"/>
      <c r="S282" s="244"/>
      <c r="T282" s="24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6" t="s">
        <v>162</v>
      </c>
      <c r="AU282" s="246" t="s">
        <v>85</v>
      </c>
      <c r="AV282" s="13" t="s">
        <v>85</v>
      </c>
      <c r="AW282" s="13" t="s">
        <v>37</v>
      </c>
      <c r="AX282" s="13" t="s">
        <v>83</v>
      </c>
      <c r="AY282" s="246" t="s">
        <v>151</v>
      </c>
    </row>
    <row r="283" s="2" customFormat="1" ht="24.15" customHeight="1">
      <c r="A283" s="41"/>
      <c r="B283" s="42"/>
      <c r="C283" s="217" t="s">
        <v>562</v>
      </c>
      <c r="D283" s="217" t="s">
        <v>153</v>
      </c>
      <c r="E283" s="218" t="s">
        <v>1426</v>
      </c>
      <c r="F283" s="219" t="s">
        <v>363</v>
      </c>
      <c r="G283" s="220" t="s">
        <v>364</v>
      </c>
      <c r="H283" s="221">
        <v>15.432</v>
      </c>
      <c r="I283" s="222"/>
      <c r="J283" s="223">
        <f>ROUND(I283*H283,2)</f>
        <v>0</v>
      </c>
      <c r="K283" s="219" t="s">
        <v>157</v>
      </c>
      <c r="L283" s="47"/>
      <c r="M283" s="224" t="s">
        <v>19</v>
      </c>
      <c r="N283" s="225" t="s">
        <v>47</v>
      </c>
      <c r="O283" s="87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8" t="s">
        <v>158</v>
      </c>
      <c r="AT283" s="228" t="s">
        <v>153</v>
      </c>
      <c r="AU283" s="228" t="s">
        <v>85</v>
      </c>
      <c r="AY283" s="20" t="s">
        <v>151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20" t="s">
        <v>83</v>
      </c>
      <c r="BK283" s="229">
        <f>ROUND(I283*H283,2)</f>
        <v>0</v>
      </c>
      <c r="BL283" s="20" t="s">
        <v>158</v>
      </c>
      <c r="BM283" s="228" t="s">
        <v>1802</v>
      </c>
    </row>
    <row r="284" s="2" customFormat="1">
      <c r="A284" s="41"/>
      <c r="B284" s="42"/>
      <c r="C284" s="43"/>
      <c r="D284" s="230" t="s">
        <v>160</v>
      </c>
      <c r="E284" s="43"/>
      <c r="F284" s="231" t="s">
        <v>1428</v>
      </c>
      <c r="G284" s="43"/>
      <c r="H284" s="43"/>
      <c r="I284" s="232"/>
      <c r="J284" s="43"/>
      <c r="K284" s="43"/>
      <c r="L284" s="47"/>
      <c r="M284" s="233"/>
      <c r="N284" s="23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160</v>
      </c>
      <c r="AU284" s="20" t="s">
        <v>85</v>
      </c>
    </row>
    <row r="285" s="13" customFormat="1">
      <c r="A285" s="13"/>
      <c r="B285" s="235"/>
      <c r="C285" s="236"/>
      <c r="D285" s="237" t="s">
        <v>162</v>
      </c>
      <c r="E285" s="238" t="s">
        <v>19</v>
      </c>
      <c r="F285" s="239" t="s">
        <v>1803</v>
      </c>
      <c r="G285" s="236"/>
      <c r="H285" s="240">
        <v>15.432</v>
      </c>
      <c r="I285" s="241"/>
      <c r="J285" s="236"/>
      <c r="K285" s="236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162</v>
      </c>
      <c r="AU285" s="246" t="s">
        <v>85</v>
      </c>
      <c r="AV285" s="13" t="s">
        <v>85</v>
      </c>
      <c r="AW285" s="13" t="s">
        <v>37</v>
      </c>
      <c r="AX285" s="13" t="s">
        <v>83</v>
      </c>
      <c r="AY285" s="246" t="s">
        <v>151</v>
      </c>
    </row>
    <row r="286" s="2" customFormat="1" ht="24.15" customHeight="1">
      <c r="A286" s="41"/>
      <c r="B286" s="42"/>
      <c r="C286" s="217" t="s">
        <v>567</v>
      </c>
      <c r="D286" s="217" t="s">
        <v>153</v>
      </c>
      <c r="E286" s="218" t="s">
        <v>1430</v>
      </c>
      <c r="F286" s="219" t="s">
        <v>1431</v>
      </c>
      <c r="G286" s="220" t="s">
        <v>364</v>
      </c>
      <c r="H286" s="221">
        <v>1.012</v>
      </c>
      <c r="I286" s="222"/>
      <c r="J286" s="223">
        <f>ROUND(I286*H286,2)</f>
        <v>0</v>
      </c>
      <c r="K286" s="219" t="s">
        <v>157</v>
      </c>
      <c r="L286" s="47"/>
      <c r="M286" s="224" t="s">
        <v>19</v>
      </c>
      <c r="N286" s="225" t="s">
        <v>47</v>
      </c>
      <c r="O286" s="87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8" t="s">
        <v>158</v>
      </c>
      <c r="AT286" s="228" t="s">
        <v>153</v>
      </c>
      <c r="AU286" s="228" t="s">
        <v>85</v>
      </c>
      <c r="AY286" s="20" t="s">
        <v>151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20" t="s">
        <v>83</v>
      </c>
      <c r="BK286" s="229">
        <f>ROUND(I286*H286,2)</f>
        <v>0</v>
      </c>
      <c r="BL286" s="20" t="s">
        <v>158</v>
      </c>
      <c r="BM286" s="228" t="s">
        <v>1804</v>
      </c>
    </row>
    <row r="287" s="2" customFormat="1">
      <c r="A287" s="41"/>
      <c r="B287" s="42"/>
      <c r="C287" s="43"/>
      <c r="D287" s="230" t="s">
        <v>160</v>
      </c>
      <c r="E287" s="43"/>
      <c r="F287" s="231" t="s">
        <v>1433</v>
      </c>
      <c r="G287" s="43"/>
      <c r="H287" s="43"/>
      <c r="I287" s="232"/>
      <c r="J287" s="43"/>
      <c r="K287" s="43"/>
      <c r="L287" s="47"/>
      <c r="M287" s="233"/>
      <c r="N287" s="23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160</v>
      </c>
      <c r="AU287" s="20" t="s">
        <v>85</v>
      </c>
    </row>
    <row r="288" s="12" customFormat="1" ht="22.8" customHeight="1">
      <c r="A288" s="12"/>
      <c r="B288" s="201"/>
      <c r="C288" s="202"/>
      <c r="D288" s="203" t="s">
        <v>75</v>
      </c>
      <c r="E288" s="215" t="s">
        <v>1080</v>
      </c>
      <c r="F288" s="215" t="s">
        <v>1081</v>
      </c>
      <c r="G288" s="202"/>
      <c r="H288" s="202"/>
      <c r="I288" s="205"/>
      <c r="J288" s="216">
        <f>BK288</f>
        <v>0</v>
      </c>
      <c r="K288" s="202"/>
      <c r="L288" s="207"/>
      <c r="M288" s="208"/>
      <c r="N288" s="209"/>
      <c r="O288" s="209"/>
      <c r="P288" s="210">
        <f>SUM(P289:P291)</f>
        <v>0</v>
      </c>
      <c r="Q288" s="209"/>
      <c r="R288" s="210">
        <f>SUM(R289:R291)</f>
        <v>0</v>
      </c>
      <c r="S288" s="209"/>
      <c r="T288" s="211">
        <f>SUM(T289:T291)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2" t="s">
        <v>83</v>
      </c>
      <c r="AT288" s="213" t="s">
        <v>75</v>
      </c>
      <c r="AU288" s="213" t="s">
        <v>83</v>
      </c>
      <c r="AY288" s="212" t="s">
        <v>151</v>
      </c>
      <c r="BK288" s="214">
        <f>SUM(BK289:BK291)</f>
        <v>0</v>
      </c>
    </row>
    <row r="289" s="2" customFormat="1" ht="24.15" customHeight="1">
      <c r="A289" s="41"/>
      <c r="B289" s="42"/>
      <c r="C289" s="217" t="s">
        <v>573</v>
      </c>
      <c r="D289" s="217" t="s">
        <v>153</v>
      </c>
      <c r="E289" s="218" t="s">
        <v>1573</v>
      </c>
      <c r="F289" s="219" t="s">
        <v>1574</v>
      </c>
      <c r="G289" s="220" t="s">
        <v>364</v>
      </c>
      <c r="H289" s="221">
        <v>42.936</v>
      </c>
      <c r="I289" s="222"/>
      <c r="J289" s="223">
        <f>ROUND(I289*H289,2)</f>
        <v>0</v>
      </c>
      <c r="K289" s="219" t="s">
        <v>157</v>
      </c>
      <c r="L289" s="47"/>
      <c r="M289" s="224" t="s">
        <v>19</v>
      </c>
      <c r="N289" s="225" t="s">
        <v>47</v>
      </c>
      <c r="O289" s="87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8" t="s">
        <v>158</v>
      </c>
      <c r="AT289" s="228" t="s">
        <v>153</v>
      </c>
      <c r="AU289" s="228" t="s">
        <v>85</v>
      </c>
      <c r="AY289" s="20" t="s">
        <v>151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20" t="s">
        <v>83</v>
      </c>
      <c r="BK289" s="229">
        <f>ROUND(I289*H289,2)</f>
        <v>0</v>
      </c>
      <c r="BL289" s="20" t="s">
        <v>158</v>
      </c>
      <c r="BM289" s="228" t="s">
        <v>1805</v>
      </c>
    </row>
    <row r="290" s="2" customFormat="1">
      <c r="A290" s="41"/>
      <c r="B290" s="42"/>
      <c r="C290" s="43"/>
      <c r="D290" s="230" t="s">
        <v>160</v>
      </c>
      <c r="E290" s="43"/>
      <c r="F290" s="231" t="s">
        <v>1576</v>
      </c>
      <c r="G290" s="43"/>
      <c r="H290" s="43"/>
      <c r="I290" s="232"/>
      <c r="J290" s="43"/>
      <c r="K290" s="43"/>
      <c r="L290" s="47"/>
      <c r="M290" s="233"/>
      <c r="N290" s="234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160</v>
      </c>
      <c r="AU290" s="20" t="s">
        <v>85</v>
      </c>
    </row>
    <row r="291" s="13" customFormat="1">
      <c r="A291" s="13"/>
      <c r="B291" s="235"/>
      <c r="C291" s="236"/>
      <c r="D291" s="237" t="s">
        <v>162</v>
      </c>
      <c r="E291" s="238" t="s">
        <v>19</v>
      </c>
      <c r="F291" s="239" t="s">
        <v>1806</v>
      </c>
      <c r="G291" s="236"/>
      <c r="H291" s="240">
        <v>42.936</v>
      </c>
      <c r="I291" s="241"/>
      <c r="J291" s="236"/>
      <c r="K291" s="236"/>
      <c r="L291" s="242"/>
      <c r="M291" s="289"/>
      <c r="N291" s="290"/>
      <c r="O291" s="290"/>
      <c r="P291" s="290"/>
      <c r="Q291" s="290"/>
      <c r="R291" s="290"/>
      <c r="S291" s="290"/>
      <c r="T291" s="29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162</v>
      </c>
      <c r="AU291" s="246" t="s">
        <v>85</v>
      </c>
      <c r="AV291" s="13" t="s">
        <v>85</v>
      </c>
      <c r="AW291" s="13" t="s">
        <v>37</v>
      </c>
      <c r="AX291" s="13" t="s">
        <v>83</v>
      </c>
      <c r="AY291" s="246" t="s">
        <v>151</v>
      </c>
    </row>
    <row r="292" s="2" customFormat="1" ht="6.96" customHeight="1">
      <c r="A292" s="41"/>
      <c r="B292" s="62"/>
      <c r="C292" s="63"/>
      <c r="D292" s="63"/>
      <c r="E292" s="63"/>
      <c r="F292" s="63"/>
      <c r="G292" s="63"/>
      <c r="H292" s="63"/>
      <c r="I292" s="63"/>
      <c r="J292" s="63"/>
      <c r="K292" s="63"/>
      <c r="L292" s="47"/>
      <c r="M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</row>
  </sheetData>
  <sheetProtection sheet="1" autoFilter="0" formatColumns="0" formatRows="0" objects="1" scenarios="1" spinCount="100000" saltValue="VHSS0dJlX6Skov4cpyh7cL4phhluJ6yAL8Q5b/7xZv8fMgTd/kP4B8nNX7nsLCPWZfJFBFpe0Kd7RWOQyTdtbg==" hashValue="YK1x2vUd/TU8R7eqHmdrIPNLDPBt1ktTIluVLwBE8j9RPOpdf+dpXqwAb26otGXBn/MB42oFMGdOX99neFfPVQ==" algorithmName="SHA-512" password="CC35"/>
  <autoFilter ref="C91:K2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5_01/121151103"/>
    <hyperlink ref="F99" r:id="rId2" display="https://podminky.urs.cz/item/CS_URS_2025_01/132251101"/>
    <hyperlink ref="F102" r:id="rId3" display="https://podminky.urs.cz/item/CS_URS_2025_01/162251102"/>
    <hyperlink ref="F105" r:id="rId4" display="https://podminky.urs.cz/item/CS_URS_2025_01/162751117"/>
    <hyperlink ref="F108" r:id="rId5" display="https://podminky.urs.cz/item/CS_URS_2025_01/162751119"/>
    <hyperlink ref="F111" r:id="rId6" display="https://podminky.urs.cz/item/CS_URS_2025_01/167151101"/>
    <hyperlink ref="F114" r:id="rId7" display="https://podminky.urs.cz/item/CS_URS_2025_01/171201231"/>
    <hyperlink ref="F117" r:id="rId8" display="https://podminky.urs.cz/item/CS_URS_2025_01/171251201"/>
    <hyperlink ref="F120" r:id="rId9" display="https://podminky.urs.cz/item/CS_URS_2025_01/174151101"/>
    <hyperlink ref="F125" r:id="rId10" display="https://podminky.urs.cz/item/CS_URS_2025_01/181351003"/>
    <hyperlink ref="F128" r:id="rId11" display="https://podminky.urs.cz/item/CS_URS_2025_01/181411131"/>
    <hyperlink ref="F133" r:id="rId12" display="https://podminky.urs.cz/item/CS_URS_2025_01/181951111"/>
    <hyperlink ref="F144" r:id="rId13" display="https://podminky.urs.cz/item/CS_URS_2025_01/183403153"/>
    <hyperlink ref="F147" r:id="rId14" display="https://podminky.urs.cz/item/CS_URS_2025_01/183403161"/>
    <hyperlink ref="F150" r:id="rId15" display="https://podminky.urs.cz/item/CS_URS_2025_01/184813511"/>
    <hyperlink ref="F153" r:id="rId16" display="https://podminky.urs.cz/item/CS_URS_2025_01/184813521"/>
    <hyperlink ref="F158" r:id="rId17" display="https://podminky.urs.cz/item/CS_URS_2025_01/113106134"/>
    <hyperlink ref="F161" r:id="rId18" display="https://podminky.urs.cz/item/CS_URS_2025_01/113106142"/>
    <hyperlink ref="F166" r:id="rId19" display="https://podminky.urs.cz/item/CS_URS_2025_01/113107151"/>
    <hyperlink ref="F171" r:id="rId20" display="https://podminky.urs.cz/item/CS_URS_2025_01/113107321"/>
    <hyperlink ref="F176" r:id="rId21" display="https://podminky.urs.cz/item/CS_URS_2025_01/113154518"/>
    <hyperlink ref="F181" r:id="rId22" display="https://podminky.urs.cz/item/CS_URS_2025_01/113202111"/>
    <hyperlink ref="F189" r:id="rId23" display="https://podminky.urs.cz/item/CS_URS_2025_01/564731101"/>
    <hyperlink ref="F195" r:id="rId24" display="https://podminky.urs.cz/item/CS_URS_2025_01/565135101"/>
    <hyperlink ref="F198" r:id="rId25" display="https://podminky.urs.cz/item/CS_URS_2025_01/573211112"/>
    <hyperlink ref="F201" r:id="rId26" display="https://podminky.urs.cz/item/CS_URS_2025_01/577144031"/>
    <hyperlink ref="F207" r:id="rId27" display="https://podminky.urs.cz/item/CS_URS_2025_01/596211111"/>
    <hyperlink ref="F222" r:id="rId28" display="https://podminky.urs.cz/item/CS_URS_2025_01/596211115"/>
    <hyperlink ref="F228" r:id="rId29" display="https://podminky.urs.cz/item/CS_URS_2025_01/915491211"/>
    <hyperlink ref="F234" r:id="rId30" display="https://podminky.urs.cz/item/CS_URS_2025_01/916131213"/>
    <hyperlink ref="F247" r:id="rId31" display="https://podminky.urs.cz/item/CS_URS_2025_01/916231213"/>
    <hyperlink ref="F253" r:id="rId32" display="https://podminky.urs.cz/item/CS_URS_2025_01/919732211"/>
    <hyperlink ref="F258" r:id="rId33" display="https://podminky.urs.cz/item/CS_URS_2025_01/919735112"/>
    <hyperlink ref="F264" r:id="rId34" display="https://podminky.urs.cz/item/CS_URS_2025_01/997221551"/>
    <hyperlink ref="F267" r:id="rId35" display="https://podminky.urs.cz/item/CS_URS_2025_01/997221559"/>
    <hyperlink ref="F270" r:id="rId36" display="https://podminky.urs.cz/item/CS_URS_2025_01/997221561"/>
    <hyperlink ref="F273" r:id="rId37" display="https://podminky.urs.cz/item/CS_URS_2025_01/997221569"/>
    <hyperlink ref="F276" r:id="rId38" display="https://podminky.urs.cz/item/CS_URS_2025_01/997221571"/>
    <hyperlink ref="F278" r:id="rId39" display="https://podminky.urs.cz/item/CS_URS_2025_01/997221579"/>
    <hyperlink ref="F281" r:id="rId40" display="https://podminky.urs.cz/item/CS_URS_2025_01/997221861"/>
    <hyperlink ref="F284" r:id="rId41" display="https://podminky.urs.cz/item/CS_URS_2025_01/997221873"/>
    <hyperlink ref="F287" r:id="rId42" display="https://podminky.urs.cz/item/CS_URS_2025_01/997221875"/>
    <hyperlink ref="F290" r:id="rId43" display="https://podminky.urs.cz/item/CS_URS_2025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85</v>
      </c>
    </row>
    <row r="4" s="1" customFormat="1" ht="24.96" customHeight="1">
      <c r="B4" s="23"/>
      <c r="D4" s="144" t="s">
        <v>118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Chvaletice ulice Husova vodovod oprava chodníků pro Město Chvaletice</v>
      </c>
      <c r="F7" s="146"/>
      <c r="G7" s="146"/>
      <c r="H7" s="146"/>
      <c r="L7" s="23"/>
    </row>
    <row r="8" s="1" customFormat="1" ht="12" customHeight="1">
      <c r="B8" s="23"/>
      <c r="D8" s="146" t="s">
        <v>119</v>
      </c>
      <c r="L8" s="23"/>
    </row>
    <row r="9" s="2" customFormat="1" ht="16.5" customHeight="1">
      <c r="A9" s="41"/>
      <c r="B9" s="47"/>
      <c r="C9" s="41"/>
      <c r="D9" s="41"/>
      <c r="E9" s="147" t="s">
        <v>1438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121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0" t="s">
        <v>1807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105</v>
      </c>
      <c r="G13" s="41"/>
      <c r="H13" s="41"/>
      <c r="I13" s="146" t="s">
        <v>20</v>
      </c>
      <c r="J13" s="136" t="s">
        <v>19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1440</v>
      </c>
      <c r="G14" s="41"/>
      <c r="H14" s="41"/>
      <c r="I14" s="146" t="s">
        <v>23</v>
      </c>
      <c r="J14" s="151" t="str">
        <f>'Rekapitulace stavby'!AN8</f>
        <v>3. 2. 2025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1441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1442</v>
      </c>
      <c r="F17" s="41"/>
      <c r="G17" s="41"/>
      <c r="H17" s="41"/>
      <c r="I17" s="146" t="s">
        <v>29</v>
      </c>
      <c r="J17" s="136" t="s">
        <v>1443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34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6" t="s">
        <v>29</v>
      </c>
      <c r="J23" s="136" t="s">
        <v>36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38</v>
      </c>
      <c r="E25" s="41"/>
      <c r="F25" s="41"/>
      <c r="G25" s="41"/>
      <c r="H25" s="41"/>
      <c r="I25" s="146" t="s">
        <v>26</v>
      </c>
      <c r="J25" s="136" t="str">
        <f>IF('Rekapitulace stavby'!AN19="","",'Rekapitulace stavby'!AN19)</f>
        <v/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6" t="s">
        <v>29</v>
      </c>
      <c r="J26" s="136" t="str">
        <f>IF('Rekapitulace stavby'!AN20="","",'Rekapitulace stavby'!AN20)</f>
        <v/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40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19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42</v>
      </c>
      <c r="E32" s="41"/>
      <c r="F32" s="41"/>
      <c r="G32" s="41"/>
      <c r="H32" s="41"/>
      <c r="I32" s="41"/>
      <c r="J32" s="158">
        <f>ROUND(J92,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44</v>
      </c>
      <c r="G34" s="41"/>
      <c r="H34" s="41"/>
      <c r="I34" s="159" t="s">
        <v>43</v>
      </c>
      <c r="J34" s="159" t="s">
        <v>45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48" t="s">
        <v>46</v>
      </c>
      <c r="E35" s="146" t="s">
        <v>47</v>
      </c>
      <c r="F35" s="160">
        <f>ROUND((SUM(BE92:BE284)),  2)</f>
        <v>0</v>
      </c>
      <c r="G35" s="41"/>
      <c r="H35" s="41"/>
      <c r="I35" s="161">
        <v>0.20999999999999999</v>
      </c>
      <c r="J35" s="160">
        <f>ROUND(((SUM(BE92:BE284))*I35),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48</v>
      </c>
      <c r="F36" s="160">
        <f>ROUND((SUM(BF92:BF284)),  2)</f>
        <v>0</v>
      </c>
      <c r="G36" s="41"/>
      <c r="H36" s="41"/>
      <c r="I36" s="161">
        <v>0.12</v>
      </c>
      <c r="J36" s="160">
        <f>ROUND(((SUM(BF92:BF284))*I36),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49</v>
      </c>
      <c r="F37" s="160">
        <f>ROUND((SUM(BG92:BG284)),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50</v>
      </c>
      <c r="F38" s="160">
        <f>ROUND((SUM(BH92:BH284)),  2)</f>
        <v>0</v>
      </c>
      <c r="G38" s="41"/>
      <c r="H38" s="41"/>
      <c r="I38" s="161">
        <v>0.12</v>
      </c>
      <c r="J38" s="160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51</v>
      </c>
      <c r="F39" s="160">
        <f>ROUND((SUM(BI92:BI284)),  2)</f>
        <v>0</v>
      </c>
      <c r="G39" s="41"/>
      <c r="H39" s="41"/>
      <c r="I39" s="161">
        <v>0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52</v>
      </c>
      <c r="E41" s="164"/>
      <c r="F41" s="164"/>
      <c r="G41" s="165" t="s">
        <v>53</v>
      </c>
      <c r="H41" s="166" t="s">
        <v>54</v>
      </c>
      <c r="I41" s="164"/>
      <c r="J41" s="167">
        <f>SUM(J32:J39)</f>
        <v>0</v>
      </c>
      <c r="K41" s="168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Chvaletice ulice Husova vodovod oprava chodníků pro Město Chvaletice</v>
      </c>
      <c r="F50" s="35"/>
      <c r="G50" s="35"/>
      <c r="H50" s="35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1438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121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04 - Chodník ulice Husova od MŠ k č.p. 160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Chvaletice k.ú. Telčice Husova ulice</v>
      </c>
      <c r="G56" s="43"/>
      <c r="H56" s="43"/>
      <c r="I56" s="35" t="s">
        <v>23</v>
      </c>
      <c r="J56" s="75" t="str">
        <f>IF(J14="","",J14)</f>
        <v>3. 2. 2025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Chvaletice U Stadionu 237, 533 12 Chvaletice</v>
      </c>
      <c r="G58" s="43"/>
      <c r="H58" s="43"/>
      <c r="I58" s="35" t="s">
        <v>33</v>
      </c>
      <c r="J58" s="39" t="str">
        <f>E23</f>
        <v>BKN spol.s r.o., Vladislavova 29, 56601Vysoké Mýto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38</v>
      </c>
      <c r="J59" s="39" t="str">
        <f>E26</f>
        <v xml:space="preserve"> 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127</v>
      </c>
      <c r="D61" s="176"/>
      <c r="E61" s="176"/>
      <c r="F61" s="176"/>
      <c r="G61" s="176"/>
      <c r="H61" s="176"/>
      <c r="I61" s="176"/>
      <c r="J61" s="177" t="s">
        <v>128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74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129</v>
      </c>
    </row>
    <row r="64" s="9" customFormat="1" ht="24.96" customHeight="1">
      <c r="A64" s="9"/>
      <c r="B64" s="179"/>
      <c r="C64" s="180"/>
      <c r="D64" s="181" t="s">
        <v>130</v>
      </c>
      <c r="E64" s="182"/>
      <c r="F64" s="182"/>
      <c r="G64" s="182"/>
      <c r="H64" s="182"/>
      <c r="I64" s="182"/>
      <c r="J64" s="183">
        <f>J93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27"/>
      <c r="D65" s="186" t="s">
        <v>131</v>
      </c>
      <c r="E65" s="187"/>
      <c r="F65" s="187"/>
      <c r="G65" s="187"/>
      <c r="H65" s="187"/>
      <c r="I65" s="187"/>
      <c r="J65" s="188">
        <f>J94</f>
        <v>0</v>
      </c>
      <c r="K65" s="127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27"/>
      <c r="D66" s="186" t="s">
        <v>1089</v>
      </c>
      <c r="E66" s="187"/>
      <c r="F66" s="187"/>
      <c r="G66" s="187"/>
      <c r="H66" s="187"/>
      <c r="I66" s="187"/>
      <c r="J66" s="188">
        <f>J99</f>
        <v>0</v>
      </c>
      <c r="K66" s="127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27"/>
      <c r="D67" s="186" t="s">
        <v>1090</v>
      </c>
      <c r="E67" s="187"/>
      <c r="F67" s="187"/>
      <c r="G67" s="187"/>
      <c r="H67" s="187"/>
      <c r="I67" s="187"/>
      <c r="J67" s="188">
        <f>J158</f>
        <v>0</v>
      </c>
      <c r="K67" s="127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27"/>
      <c r="D68" s="186" t="s">
        <v>134</v>
      </c>
      <c r="E68" s="187"/>
      <c r="F68" s="187"/>
      <c r="G68" s="187"/>
      <c r="H68" s="187"/>
      <c r="I68" s="187"/>
      <c r="J68" s="188">
        <f>J214</f>
        <v>0</v>
      </c>
      <c r="K68" s="127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27"/>
      <c r="D69" s="186" t="s">
        <v>1091</v>
      </c>
      <c r="E69" s="187"/>
      <c r="F69" s="187"/>
      <c r="G69" s="187"/>
      <c r="H69" s="187"/>
      <c r="I69" s="187"/>
      <c r="J69" s="188">
        <f>J256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135</v>
      </c>
      <c r="E70" s="187"/>
      <c r="F70" s="187"/>
      <c r="G70" s="187"/>
      <c r="H70" s="187"/>
      <c r="I70" s="187"/>
      <c r="J70" s="188">
        <f>J282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9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136</v>
      </c>
      <c r="D77" s="43"/>
      <c r="E77" s="43"/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73" t="str">
        <f>E7</f>
        <v>Chvaletice ulice Husova vodovod oprava chodníků pro Město Chvaletice</v>
      </c>
      <c r="F80" s="35"/>
      <c r="G80" s="35"/>
      <c r="H80" s="35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119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1"/>
      <c r="B82" s="42"/>
      <c r="C82" s="43"/>
      <c r="D82" s="43"/>
      <c r="E82" s="173" t="s">
        <v>1438</v>
      </c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121</v>
      </c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E11</f>
        <v>SO 04 - Chodník ulice Husova od MŠ k č.p. 160</v>
      </c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F14</f>
        <v>Chvaletice k.ú. Telčice Husova ulice</v>
      </c>
      <c r="G86" s="43"/>
      <c r="H86" s="43"/>
      <c r="I86" s="35" t="s">
        <v>23</v>
      </c>
      <c r="J86" s="75" t="str">
        <f>IF(J14="","",J14)</f>
        <v>3. 2. 2025</v>
      </c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40.05" customHeight="1">
      <c r="A88" s="41"/>
      <c r="B88" s="42"/>
      <c r="C88" s="35" t="s">
        <v>25</v>
      </c>
      <c r="D88" s="43"/>
      <c r="E88" s="43"/>
      <c r="F88" s="30" t="str">
        <f>E17</f>
        <v>Město Chvaletice U Stadionu 237, 533 12 Chvaletice</v>
      </c>
      <c r="G88" s="43"/>
      <c r="H88" s="43"/>
      <c r="I88" s="35" t="s">
        <v>33</v>
      </c>
      <c r="J88" s="39" t="str">
        <f>E23</f>
        <v>BKN spol.s r.o., Vladislavova 29, 56601Vysoké Mýto</v>
      </c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IF(E20="","",E20)</f>
        <v>Vyplň údaj</v>
      </c>
      <c r="G89" s="43"/>
      <c r="H89" s="43"/>
      <c r="I89" s="35" t="s">
        <v>38</v>
      </c>
      <c r="J89" s="39" t="str">
        <f>E26</f>
        <v xml:space="preserve"> </v>
      </c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90"/>
      <c r="B91" s="191"/>
      <c r="C91" s="192" t="s">
        <v>137</v>
      </c>
      <c r="D91" s="193" t="s">
        <v>61</v>
      </c>
      <c r="E91" s="193" t="s">
        <v>57</v>
      </c>
      <c r="F91" s="193" t="s">
        <v>58</v>
      </c>
      <c r="G91" s="193" t="s">
        <v>138</v>
      </c>
      <c r="H91" s="193" t="s">
        <v>139</v>
      </c>
      <c r="I91" s="193" t="s">
        <v>140</v>
      </c>
      <c r="J91" s="193" t="s">
        <v>128</v>
      </c>
      <c r="K91" s="194" t="s">
        <v>141</v>
      </c>
      <c r="L91" s="195"/>
      <c r="M91" s="95" t="s">
        <v>19</v>
      </c>
      <c r="N91" s="96" t="s">
        <v>46</v>
      </c>
      <c r="O91" s="96" t="s">
        <v>142</v>
      </c>
      <c r="P91" s="96" t="s">
        <v>143</v>
      </c>
      <c r="Q91" s="96" t="s">
        <v>144</v>
      </c>
      <c r="R91" s="96" t="s">
        <v>145</v>
      </c>
      <c r="S91" s="96" t="s">
        <v>146</v>
      </c>
      <c r="T91" s="97" t="s">
        <v>147</v>
      </c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</row>
    <row r="92" s="2" customFormat="1" ht="22.8" customHeight="1">
      <c r="A92" s="41"/>
      <c r="B92" s="42"/>
      <c r="C92" s="102" t="s">
        <v>148</v>
      </c>
      <c r="D92" s="43"/>
      <c r="E92" s="43"/>
      <c r="F92" s="43"/>
      <c r="G92" s="43"/>
      <c r="H92" s="43"/>
      <c r="I92" s="43"/>
      <c r="J92" s="196">
        <f>BK92</f>
        <v>0</v>
      </c>
      <c r="K92" s="43"/>
      <c r="L92" s="47"/>
      <c r="M92" s="98"/>
      <c r="N92" s="197"/>
      <c r="O92" s="99"/>
      <c r="P92" s="198">
        <f>P93</f>
        <v>0</v>
      </c>
      <c r="Q92" s="99"/>
      <c r="R92" s="198">
        <f>R93</f>
        <v>126.0745</v>
      </c>
      <c r="S92" s="99"/>
      <c r="T92" s="199">
        <f>T93</f>
        <v>215.40025000000003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75</v>
      </c>
      <c r="AU92" s="20" t="s">
        <v>129</v>
      </c>
      <c r="BK92" s="200">
        <f>BK93</f>
        <v>0</v>
      </c>
    </row>
    <row r="93" s="12" customFormat="1" ht="25.92" customHeight="1">
      <c r="A93" s="12"/>
      <c r="B93" s="201"/>
      <c r="C93" s="202"/>
      <c r="D93" s="203" t="s">
        <v>75</v>
      </c>
      <c r="E93" s="204" t="s">
        <v>149</v>
      </c>
      <c r="F93" s="204" t="s">
        <v>150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P94+P99+P158+P214+P256+P282</f>
        <v>0</v>
      </c>
      <c r="Q93" s="209"/>
      <c r="R93" s="210">
        <f>R94+R99+R158+R214+R256+R282</f>
        <v>126.0745</v>
      </c>
      <c r="S93" s="209"/>
      <c r="T93" s="211">
        <f>T94+T99+T158+T214+T256+T282</f>
        <v>215.40025000000003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83</v>
      </c>
      <c r="AT93" s="213" t="s">
        <v>75</v>
      </c>
      <c r="AU93" s="213" t="s">
        <v>76</v>
      </c>
      <c r="AY93" s="212" t="s">
        <v>151</v>
      </c>
      <c r="BK93" s="214">
        <f>BK94+BK99+BK158+BK214+BK256+BK282</f>
        <v>0</v>
      </c>
    </row>
    <row r="94" s="12" customFormat="1" ht="22.8" customHeight="1">
      <c r="A94" s="12"/>
      <c r="B94" s="201"/>
      <c r="C94" s="202"/>
      <c r="D94" s="203" t="s">
        <v>75</v>
      </c>
      <c r="E94" s="215" t="s">
        <v>83</v>
      </c>
      <c r="F94" s="215" t="s">
        <v>152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SUM(P95:P98)</f>
        <v>0</v>
      </c>
      <c r="Q94" s="209"/>
      <c r="R94" s="210">
        <f>SUM(R95:R98)</f>
        <v>0</v>
      </c>
      <c r="S94" s="209"/>
      <c r="T94" s="211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2" t="s">
        <v>83</v>
      </c>
      <c r="AT94" s="213" t="s">
        <v>75</v>
      </c>
      <c r="AU94" s="213" t="s">
        <v>83</v>
      </c>
      <c r="AY94" s="212" t="s">
        <v>151</v>
      </c>
      <c r="BK94" s="214">
        <f>SUM(BK95:BK98)</f>
        <v>0</v>
      </c>
    </row>
    <row r="95" s="2" customFormat="1" ht="16.5" customHeight="1">
      <c r="A95" s="41"/>
      <c r="B95" s="42"/>
      <c r="C95" s="217" t="s">
        <v>83</v>
      </c>
      <c r="D95" s="217" t="s">
        <v>153</v>
      </c>
      <c r="E95" s="218" t="s">
        <v>1101</v>
      </c>
      <c r="F95" s="219" t="s">
        <v>1102</v>
      </c>
      <c r="G95" s="220" t="s">
        <v>193</v>
      </c>
      <c r="H95" s="221">
        <v>425.80000000000001</v>
      </c>
      <c r="I95" s="222"/>
      <c r="J95" s="223">
        <f>ROUND(I95*H95,2)</f>
        <v>0</v>
      </c>
      <c r="K95" s="219" t="s">
        <v>19</v>
      </c>
      <c r="L95" s="47"/>
      <c r="M95" s="224" t="s">
        <v>19</v>
      </c>
      <c r="N95" s="225" t="s">
        <v>47</v>
      </c>
      <c r="O95" s="87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8" t="s">
        <v>158</v>
      </c>
      <c r="AT95" s="228" t="s">
        <v>153</v>
      </c>
      <c r="AU95" s="228" t="s">
        <v>85</v>
      </c>
      <c r="AY95" s="20" t="s">
        <v>151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0" t="s">
        <v>83</v>
      </c>
      <c r="BK95" s="229">
        <f>ROUND(I95*H95,2)</f>
        <v>0</v>
      </c>
      <c r="BL95" s="20" t="s">
        <v>158</v>
      </c>
      <c r="BM95" s="228" t="s">
        <v>1808</v>
      </c>
    </row>
    <row r="96" s="13" customFormat="1">
      <c r="A96" s="13"/>
      <c r="B96" s="235"/>
      <c r="C96" s="236"/>
      <c r="D96" s="237" t="s">
        <v>162</v>
      </c>
      <c r="E96" s="238" t="s">
        <v>19</v>
      </c>
      <c r="F96" s="239" t="s">
        <v>1809</v>
      </c>
      <c r="G96" s="236"/>
      <c r="H96" s="240">
        <v>275.5</v>
      </c>
      <c r="I96" s="241"/>
      <c r="J96" s="236"/>
      <c r="K96" s="236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162</v>
      </c>
      <c r="AU96" s="246" t="s">
        <v>85</v>
      </c>
      <c r="AV96" s="13" t="s">
        <v>85</v>
      </c>
      <c r="AW96" s="13" t="s">
        <v>37</v>
      </c>
      <c r="AX96" s="13" t="s">
        <v>76</v>
      </c>
      <c r="AY96" s="246" t="s">
        <v>151</v>
      </c>
    </row>
    <row r="97" s="13" customFormat="1">
      <c r="A97" s="13"/>
      <c r="B97" s="235"/>
      <c r="C97" s="236"/>
      <c r="D97" s="237" t="s">
        <v>162</v>
      </c>
      <c r="E97" s="238" t="s">
        <v>19</v>
      </c>
      <c r="F97" s="239" t="s">
        <v>1810</v>
      </c>
      <c r="G97" s="236"/>
      <c r="H97" s="240">
        <v>150.30000000000001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162</v>
      </c>
      <c r="AU97" s="246" t="s">
        <v>85</v>
      </c>
      <c r="AV97" s="13" t="s">
        <v>85</v>
      </c>
      <c r="AW97" s="13" t="s">
        <v>37</v>
      </c>
      <c r="AX97" s="13" t="s">
        <v>76</v>
      </c>
      <c r="AY97" s="246" t="s">
        <v>151</v>
      </c>
    </row>
    <row r="98" s="14" customFormat="1">
      <c r="A98" s="14"/>
      <c r="B98" s="247"/>
      <c r="C98" s="248"/>
      <c r="D98" s="237" t="s">
        <v>162</v>
      </c>
      <c r="E98" s="249" t="s">
        <v>19</v>
      </c>
      <c r="F98" s="250" t="s">
        <v>176</v>
      </c>
      <c r="G98" s="248"/>
      <c r="H98" s="251">
        <v>425.80000000000001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7" t="s">
        <v>162</v>
      </c>
      <c r="AU98" s="257" t="s">
        <v>85</v>
      </c>
      <c r="AV98" s="14" t="s">
        <v>158</v>
      </c>
      <c r="AW98" s="14" t="s">
        <v>37</v>
      </c>
      <c r="AX98" s="14" t="s">
        <v>83</v>
      </c>
      <c r="AY98" s="257" t="s">
        <v>151</v>
      </c>
    </row>
    <row r="99" s="12" customFormat="1" ht="22.8" customHeight="1">
      <c r="A99" s="12"/>
      <c r="B99" s="201"/>
      <c r="C99" s="202"/>
      <c r="D99" s="203" t="s">
        <v>75</v>
      </c>
      <c r="E99" s="215" t="s">
        <v>247</v>
      </c>
      <c r="F99" s="215" t="s">
        <v>1112</v>
      </c>
      <c r="G99" s="202"/>
      <c r="H99" s="202"/>
      <c r="I99" s="205"/>
      <c r="J99" s="216">
        <f>BK99</f>
        <v>0</v>
      </c>
      <c r="K99" s="202"/>
      <c r="L99" s="207"/>
      <c r="M99" s="208"/>
      <c r="N99" s="209"/>
      <c r="O99" s="209"/>
      <c r="P99" s="210">
        <f>SUM(P100:P157)</f>
        <v>0</v>
      </c>
      <c r="Q99" s="209"/>
      <c r="R99" s="210">
        <f>SUM(R100:R157)</f>
        <v>0.0025049999999999998</v>
      </c>
      <c r="S99" s="209"/>
      <c r="T99" s="211">
        <f>SUM(T100:T157)</f>
        <v>215.40025000000003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2" t="s">
        <v>83</v>
      </c>
      <c r="AT99" s="213" t="s">
        <v>75</v>
      </c>
      <c r="AU99" s="213" t="s">
        <v>83</v>
      </c>
      <c r="AY99" s="212" t="s">
        <v>151</v>
      </c>
      <c r="BK99" s="214">
        <f>SUM(BK100:BK157)</f>
        <v>0</v>
      </c>
    </row>
    <row r="100" s="2" customFormat="1" ht="37.8" customHeight="1">
      <c r="A100" s="41"/>
      <c r="B100" s="42"/>
      <c r="C100" s="217" t="s">
        <v>85</v>
      </c>
      <c r="D100" s="217" t="s">
        <v>153</v>
      </c>
      <c r="E100" s="218" t="s">
        <v>1113</v>
      </c>
      <c r="F100" s="219" t="s">
        <v>1114</v>
      </c>
      <c r="G100" s="220" t="s">
        <v>193</v>
      </c>
      <c r="H100" s="221">
        <v>51.229999999999997</v>
      </c>
      <c r="I100" s="222"/>
      <c r="J100" s="223">
        <f>ROUND(I100*H100,2)</f>
        <v>0</v>
      </c>
      <c r="K100" s="219" t="s">
        <v>157</v>
      </c>
      <c r="L100" s="47"/>
      <c r="M100" s="224" t="s">
        <v>19</v>
      </c>
      <c r="N100" s="225" t="s">
        <v>47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0.255</v>
      </c>
      <c r="T100" s="227">
        <f>S100*H100</f>
        <v>13.063649999999999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158</v>
      </c>
      <c r="AT100" s="228" t="s">
        <v>153</v>
      </c>
      <c r="AU100" s="228" t="s">
        <v>85</v>
      </c>
      <c r="AY100" s="20" t="s">
        <v>151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83</v>
      </c>
      <c r="BK100" s="229">
        <f>ROUND(I100*H100,2)</f>
        <v>0</v>
      </c>
      <c r="BL100" s="20" t="s">
        <v>158</v>
      </c>
      <c r="BM100" s="228" t="s">
        <v>1811</v>
      </c>
    </row>
    <row r="101" s="2" customFormat="1">
      <c r="A101" s="41"/>
      <c r="B101" s="42"/>
      <c r="C101" s="43"/>
      <c r="D101" s="230" t="s">
        <v>160</v>
      </c>
      <c r="E101" s="43"/>
      <c r="F101" s="231" t="s">
        <v>1116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160</v>
      </c>
      <c r="AU101" s="20" t="s">
        <v>85</v>
      </c>
    </row>
    <row r="102" s="13" customFormat="1">
      <c r="A102" s="13"/>
      <c r="B102" s="235"/>
      <c r="C102" s="236"/>
      <c r="D102" s="237" t="s">
        <v>162</v>
      </c>
      <c r="E102" s="238" t="s">
        <v>19</v>
      </c>
      <c r="F102" s="239" t="s">
        <v>1812</v>
      </c>
      <c r="G102" s="236"/>
      <c r="H102" s="240">
        <v>255.5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162</v>
      </c>
      <c r="AU102" s="246" t="s">
        <v>85</v>
      </c>
      <c r="AV102" s="13" t="s">
        <v>85</v>
      </c>
      <c r="AW102" s="13" t="s">
        <v>37</v>
      </c>
      <c r="AX102" s="13" t="s">
        <v>76</v>
      </c>
      <c r="AY102" s="246" t="s">
        <v>151</v>
      </c>
    </row>
    <row r="103" s="13" customFormat="1">
      <c r="A103" s="13"/>
      <c r="B103" s="235"/>
      <c r="C103" s="236"/>
      <c r="D103" s="237" t="s">
        <v>162</v>
      </c>
      <c r="E103" s="238" t="s">
        <v>19</v>
      </c>
      <c r="F103" s="239" t="s">
        <v>1813</v>
      </c>
      <c r="G103" s="236"/>
      <c r="H103" s="240">
        <v>25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162</v>
      </c>
      <c r="AU103" s="246" t="s">
        <v>85</v>
      </c>
      <c r="AV103" s="13" t="s">
        <v>85</v>
      </c>
      <c r="AW103" s="13" t="s">
        <v>37</v>
      </c>
      <c r="AX103" s="13" t="s">
        <v>76</v>
      </c>
      <c r="AY103" s="246" t="s">
        <v>151</v>
      </c>
    </row>
    <row r="104" s="13" customFormat="1">
      <c r="A104" s="13"/>
      <c r="B104" s="235"/>
      <c r="C104" s="236"/>
      <c r="D104" s="237" t="s">
        <v>162</v>
      </c>
      <c r="E104" s="238" t="s">
        <v>19</v>
      </c>
      <c r="F104" s="239" t="s">
        <v>1814</v>
      </c>
      <c r="G104" s="236"/>
      <c r="H104" s="240">
        <v>12.5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162</v>
      </c>
      <c r="AU104" s="246" t="s">
        <v>85</v>
      </c>
      <c r="AV104" s="13" t="s">
        <v>85</v>
      </c>
      <c r="AW104" s="13" t="s">
        <v>37</v>
      </c>
      <c r="AX104" s="13" t="s">
        <v>76</v>
      </c>
      <c r="AY104" s="246" t="s">
        <v>151</v>
      </c>
    </row>
    <row r="105" s="13" customFormat="1">
      <c r="A105" s="13"/>
      <c r="B105" s="235"/>
      <c r="C105" s="236"/>
      <c r="D105" s="237" t="s">
        <v>162</v>
      </c>
      <c r="E105" s="238" t="s">
        <v>19</v>
      </c>
      <c r="F105" s="239" t="s">
        <v>1815</v>
      </c>
      <c r="G105" s="236"/>
      <c r="H105" s="240">
        <v>-17.5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162</v>
      </c>
      <c r="AU105" s="246" t="s">
        <v>85</v>
      </c>
      <c r="AV105" s="13" t="s">
        <v>85</v>
      </c>
      <c r="AW105" s="13" t="s">
        <v>37</v>
      </c>
      <c r="AX105" s="13" t="s">
        <v>76</v>
      </c>
      <c r="AY105" s="246" t="s">
        <v>151</v>
      </c>
    </row>
    <row r="106" s="16" customFormat="1">
      <c r="A106" s="16"/>
      <c r="B106" s="268"/>
      <c r="C106" s="269"/>
      <c r="D106" s="237" t="s">
        <v>162</v>
      </c>
      <c r="E106" s="270" t="s">
        <v>19</v>
      </c>
      <c r="F106" s="271" t="s">
        <v>239</v>
      </c>
      <c r="G106" s="269"/>
      <c r="H106" s="272">
        <v>275.5</v>
      </c>
      <c r="I106" s="273"/>
      <c r="J106" s="269"/>
      <c r="K106" s="269"/>
      <c r="L106" s="274"/>
      <c r="M106" s="275"/>
      <c r="N106" s="276"/>
      <c r="O106" s="276"/>
      <c r="P106" s="276"/>
      <c r="Q106" s="276"/>
      <c r="R106" s="276"/>
      <c r="S106" s="276"/>
      <c r="T106" s="277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78" t="s">
        <v>162</v>
      </c>
      <c r="AU106" s="278" t="s">
        <v>85</v>
      </c>
      <c r="AV106" s="16" t="s">
        <v>94</v>
      </c>
      <c r="AW106" s="16" t="s">
        <v>37</v>
      </c>
      <c r="AX106" s="16" t="s">
        <v>76</v>
      </c>
      <c r="AY106" s="278" t="s">
        <v>151</v>
      </c>
    </row>
    <row r="107" s="13" customFormat="1">
      <c r="A107" s="13"/>
      <c r="B107" s="235"/>
      <c r="C107" s="236"/>
      <c r="D107" s="237" t="s">
        <v>162</v>
      </c>
      <c r="E107" s="238" t="s">
        <v>19</v>
      </c>
      <c r="F107" s="239" t="s">
        <v>1816</v>
      </c>
      <c r="G107" s="236"/>
      <c r="H107" s="240">
        <v>51.229999999999997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162</v>
      </c>
      <c r="AU107" s="246" t="s">
        <v>85</v>
      </c>
      <c r="AV107" s="13" t="s">
        <v>85</v>
      </c>
      <c r="AW107" s="13" t="s">
        <v>37</v>
      </c>
      <c r="AX107" s="13" t="s">
        <v>83</v>
      </c>
      <c r="AY107" s="246" t="s">
        <v>151</v>
      </c>
    </row>
    <row r="108" s="2" customFormat="1" ht="44.25" customHeight="1">
      <c r="A108" s="41"/>
      <c r="B108" s="42"/>
      <c r="C108" s="217" t="s">
        <v>94</v>
      </c>
      <c r="D108" s="217" t="s">
        <v>153</v>
      </c>
      <c r="E108" s="218" t="s">
        <v>1125</v>
      </c>
      <c r="F108" s="219" t="s">
        <v>1126</v>
      </c>
      <c r="G108" s="220" t="s">
        <v>193</v>
      </c>
      <c r="H108" s="221">
        <v>204.91999999999999</v>
      </c>
      <c r="I108" s="222"/>
      <c r="J108" s="223">
        <f>ROUND(I108*H108,2)</f>
        <v>0</v>
      </c>
      <c r="K108" s="219" t="s">
        <v>157</v>
      </c>
      <c r="L108" s="47"/>
      <c r="M108" s="224" t="s">
        <v>19</v>
      </c>
      <c r="N108" s="225" t="s">
        <v>47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0.255</v>
      </c>
      <c r="T108" s="227">
        <f>S108*H108</f>
        <v>52.254599999999996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158</v>
      </c>
      <c r="AT108" s="228" t="s">
        <v>153</v>
      </c>
      <c r="AU108" s="228" t="s">
        <v>85</v>
      </c>
      <c r="AY108" s="20" t="s">
        <v>151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83</v>
      </c>
      <c r="BK108" s="229">
        <f>ROUND(I108*H108,2)</f>
        <v>0</v>
      </c>
      <c r="BL108" s="20" t="s">
        <v>158</v>
      </c>
      <c r="BM108" s="228" t="s">
        <v>1817</v>
      </c>
    </row>
    <row r="109" s="2" customFormat="1">
      <c r="A109" s="41"/>
      <c r="B109" s="42"/>
      <c r="C109" s="43"/>
      <c r="D109" s="230" t="s">
        <v>160</v>
      </c>
      <c r="E109" s="43"/>
      <c r="F109" s="231" t="s">
        <v>1128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160</v>
      </c>
      <c r="AU109" s="20" t="s">
        <v>85</v>
      </c>
    </row>
    <row r="110" s="13" customFormat="1">
      <c r="A110" s="13"/>
      <c r="B110" s="235"/>
      <c r="C110" s="236"/>
      <c r="D110" s="237" t="s">
        <v>162</v>
      </c>
      <c r="E110" s="238" t="s">
        <v>19</v>
      </c>
      <c r="F110" s="239" t="s">
        <v>1812</v>
      </c>
      <c r="G110" s="236"/>
      <c r="H110" s="240">
        <v>255.5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162</v>
      </c>
      <c r="AU110" s="246" t="s">
        <v>85</v>
      </c>
      <c r="AV110" s="13" t="s">
        <v>85</v>
      </c>
      <c r="AW110" s="13" t="s">
        <v>37</v>
      </c>
      <c r="AX110" s="13" t="s">
        <v>76</v>
      </c>
      <c r="AY110" s="246" t="s">
        <v>151</v>
      </c>
    </row>
    <row r="111" s="13" customFormat="1">
      <c r="A111" s="13"/>
      <c r="B111" s="235"/>
      <c r="C111" s="236"/>
      <c r="D111" s="237" t="s">
        <v>162</v>
      </c>
      <c r="E111" s="238" t="s">
        <v>19</v>
      </c>
      <c r="F111" s="239" t="s">
        <v>1813</v>
      </c>
      <c r="G111" s="236"/>
      <c r="H111" s="240">
        <v>25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162</v>
      </c>
      <c r="AU111" s="246" t="s">
        <v>85</v>
      </c>
      <c r="AV111" s="13" t="s">
        <v>85</v>
      </c>
      <c r="AW111" s="13" t="s">
        <v>37</v>
      </c>
      <c r="AX111" s="13" t="s">
        <v>76</v>
      </c>
      <c r="AY111" s="246" t="s">
        <v>151</v>
      </c>
    </row>
    <row r="112" s="13" customFormat="1">
      <c r="A112" s="13"/>
      <c r="B112" s="235"/>
      <c r="C112" s="236"/>
      <c r="D112" s="237" t="s">
        <v>162</v>
      </c>
      <c r="E112" s="238" t="s">
        <v>19</v>
      </c>
      <c r="F112" s="239" t="s">
        <v>1814</v>
      </c>
      <c r="G112" s="236"/>
      <c r="H112" s="240">
        <v>12.5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162</v>
      </c>
      <c r="AU112" s="246" t="s">
        <v>85</v>
      </c>
      <c r="AV112" s="13" t="s">
        <v>85</v>
      </c>
      <c r="AW112" s="13" t="s">
        <v>37</v>
      </c>
      <c r="AX112" s="13" t="s">
        <v>76</v>
      </c>
      <c r="AY112" s="246" t="s">
        <v>151</v>
      </c>
    </row>
    <row r="113" s="13" customFormat="1">
      <c r="A113" s="13"/>
      <c r="B113" s="235"/>
      <c r="C113" s="236"/>
      <c r="D113" s="237" t="s">
        <v>162</v>
      </c>
      <c r="E113" s="238" t="s">
        <v>19</v>
      </c>
      <c r="F113" s="239" t="s">
        <v>1815</v>
      </c>
      <c r="G113" s="236"/>
      <c r="H113" s="240">
        <v>-17.5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162</v>
      </c>
      <c r="AU113" s="246" t="s">
        <v>85</v>
      </c>
      <c r="AV113" s="13" t="s">
        <v>85</v>
      </c>
      <c r="AW113" s="13" t="s">
        <v>37</v>
      </c>
      <c r="AX113" s="13" t="s">
        <v>76</v>
      </c>
      <c r="AY113" s="246" t="s">
        <v>151</v>
      </c>
    </row>
    <row r="114" s="13" customFormat="1">
      <c r="A114" s="13"/>
      <c r="B114" s="235"/>
      <c r="C114" s="236"/>
      <c r="D114" s="237" t="s">
        <v>162</v>
      </c>
      <c r="E114" s="238" t="s">
        <v>19</v>
      </c>
      <c r="F114" s="239" t="s">
        <v>1818</v>
      </c>
      <c r="G114" s="236"/>
      <c r="H114" s="240">
        <v>-70.579999999999998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162</v>
      </c>
      <c r="AU114" s="246" t="s">
        <v>85</v>
      </c>
      <c r="AV114" s="13" t="s">
        <v>85</v>
      </c>
      <c r="AW114" s="13" t="s">
        <v>37</v>
      </c>
      <c r="AX114" s="13" t="s">
        <v>76</v>
      </c>
      <c r="AY114" s="246" t="s">
        <v>151</v>
      </c>
    </row>
    <row r="115" s="14" customFormat="1">
      <c r="A115" s="14"/>
      <c r="B115" s="247"/>
      <c r="C115" s="248"/>
      <c r="D115" s="237" t="s">
        <v>162</v>
      </c>
      <c r="E115" s="249" t="s">
        <v>19</v>
      </c>
      <c r="F115" s="250" t="s">
        <v>176</v>
      </c>
      <c r="G115" s="248"/>
      <c r="H115" s="251">
        <v>204.92000000000002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7" t="s">
        <v>162</v>
      </c>
      <c r="AU115" s="257" t="s">
        <v>85</v>
      </c>
      <c r="AV115" s="14" t="s">
        <v>158</v>
      </c>
      <c r="AW115" s="14" t="s">
        <v>37</v>
      </c>
      <c r="AX115" s="14" t="s">
        <v>83</v>
      </c>
      <c r="AY115" s="257" t="s">
        <v>151</v>
      </c>
    </row>
    <row r="116" s="2" customFormat="1" ht="33" customHeight="1">
      <c r="A116" s="41"/>
      <c r="B116" s="42"/>
      <c r="C116" s="217" t="s">
        <v>158</v>
      </c>
      <c r="D116" s="217" t="s">
        <v>153</v>
      </c>
      <c r="E116" s="218" t="s">
        <v>1819</v>
      </c>
      <c r="F116" s="219" t="s">
        <v>1820</v>
      </c>
      <c r="G116" s="220" t="s">
        <v>193</v>
      </c>
      <c r="H116" s="221">
        <v>3.8700000000000001</v>
      </c>
      <c r="I116" s="222"/>
      <c r="J116" s="223">
        <f>ROUND(I116*H116,2)</f>
        <v>0</v>
      </c>
      <c r="K116" s="219" t="s">
        <v>157</v>
      </c>
      <c r="L116" s="47"/>
      <c r="M116" s="224" t="s">
        <v>19</v>
      </c>
      <c r="N116" s="225" t="s">
        <v>47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0.32000000000000001</v>
      </c>
      <c r="T116" s="227">
        <f>S116*H116</f>
        <v>1.2384000000000002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158</v>
      </c>
      <c r="AT116" s="228" t="s">
        <v>153</v>
      </c>
      <c r="AU116" s="228" t="s">
        <v>85</v>
      </c>
      <c r="AY116" s="20" t="s">
        <v>151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83</v>
      </c>
      <c r="BK116" s="229">
        <f>ROUND(I116*H116,2)</f>
        <v>0</v>
      </c>
      <c r="BL116" s="20" t="s">
        <v>158</v>
      </c>
      <c r="BM116" s="228" t="s">
        <v>1821</v>
      </c>
    </row>
    <row r="117" s="2" customFormat="1">
      <c r="A117" s="41"/>
      <c r="B117" s="42"/>
      <c r="C117" s="43"/>
      <c r="D117" s="230" t="s">
        <v>160</v>
      </c>
      <c r="E117" s="43"/>
      <c r="F117" s="231" t="s">
        <v>1822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160</v>
      </c>
      <c r="AU117" s="20" t="s">
        <v>85</v>
      </c>
    </row>
    <row r="118" s="13" customFormat="1">
      <c r="A118" s="13"/>
      <c r="B118" s="235"/>
      <c r="C118" s="236"/>
      <c r="D118" s="237" t="s">
        <v>162</v>
      </c>
      <c r="E118" s="238" t="s">
        <v>19</v>
      </c>
      <c r="F118" s="239" t="s">
        <v>1823</v>
      </c>
      <c r="G118" s="236"/>
      <c r="H118" s="240">
        <v>3.8700000000000001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162</v>
      </c>
      <c r="AU118" s="246" t="s">
        <v>85</v>
      </c>
      <c r="AV118" s="13" t="s">
        <v>85</v>
      </c>
      <c r="AW118" s="13" t="s">
        <v>37</v>
      </c>
      <c r="AX118" s="13" t="s">
        <v>83</v>
      </c>
      <c r="AY118" s="246" t="s">
        <v>151</v>
      </c>
    </row>
    <row r="119" s="2" customFormat="1" ht="37.8" customHeight="1">
      <c r="A119" s="41"/>
      <c r="B119" s="42"/>
      <c r="C119" s="217" t="s">
        <v>182</v>
      </c>
      <c r="D119" s="217" t="s">
        <v>153</v>
      </c>
      <c r="E119" s="218" t="s">
        <v>1824</v>
      </c>
      <c r="F119" s="219" t="s">
        <v>1825</v>
      </c>
      <c r="G119" s="220" t="s">
        <v>193</v>
      </c>
      <c r="H119" s="221">
        <v>15.48</v>
      </c>
      <c r="I119" s="222"/>
      <c r="J119" s="223">
        <f>ROUND(I119*H119,2)</f>
        <v>0</v>
      </c>
      <c r="K119" s="219" t="s">
        <v>157</v>
      </c>
      <c r="L119" s="47"/>
      <c r="M119" s="224" t="s">
        <v>19</v>
      </c>
      <c r="N119" s="225" t="s">
        <v>47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0.32000000000000001</v>
      </c>
      <c r="T119" s="227">
        <f>S119*H119</f>
        <v>4.9536000000000007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158</v>
      </c>
      <c r="AT119" s="228" t="s">
        <v>153</v>
      </c>
      <c r="AU119" s="228" t="s">
        <v>85</v>
      </c>
      <c r="AY119" s="20" t="s">
        <v>151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83</v>
      </c>
      <c r="BK119" s="229">
        <f>ROUND(I119*H119,2)</f>
        <v>0</v>
      </c>
      <c r="BL119" s="20" t="s">
        <v>158</v>
      </c>
      <c r="BM119" s="228" t="s">
        <v>1826</v>
      </c>
    </row>
    <row r="120" s="2" customFormat="1">
      <c r="A120" s="41"/>
      <c r="B120" s="42"/>
      <c r="C120" s="43"/>
      <c r="D120" s="230" t="s">
        <v>160</v>
      </c>
      <c r="E120" s="43"/>
      <c r="F120" s="231" t="s">
        <v>1827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160</v>
      </c>
      <c r="AU120" s="20" t="s">
        <v>85</v>
      </c>
    </row>
    <row r="121" s="13" customFormat="1">
      <c r="A121" s="13"/>
      <c r="B121" s="235"/>
      <c r="C121" s="236"/>
      <c r="D121" s="237" t="s">
        <v>162</v>
      </c>
      <c r="E121" s="238" t="s">
        <v>19</v>
      </c>
      <c r="F121" s="239" t="s">
        <v>1828</v>
      </c>
      <c r="G121" s="236"/>
      <c r="H121" s="240">
        <v>15.48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162</v>
      </c>
      <c r="AU121" s="246" t="s">
        <v>85</v>
      </c>
      <c r="AV121" s="13" t="s">
        <v>85</v>
      </c>
      <c r="AW121" s="13" t="s">
        <v>37</v>
      </c>
      <c r="AX121" s="13" t="s">
        <v>83</v>
      </c>
      <c r="AY121" s="246" t="s">
        <v>151</v>
      </c>
    </row>
    <row r="122" s="2" customFormat="1" ht="33" customHeight="1">
      <c r="A122" s="41"/>
      <c r="B122" s="42"/>
      <c r="C122" s="217" t="s">
        <v>190</v>
      </c>
      <c r="D122" s="217" t="s">
        <v>153</v>
      </c>
      <c r="E122" s="218" t="s">
        <v>1829</v>
      </c>
      <c r="F122" s="219" t="s">
        <v>1830</v>
      </c>
      <c r="G122" s="220" t="s">
        <v>193</v>
      </c>
      <c r="H122" s="221">
        <v>275.5</v>
      </c>
      <c r="I122" s="222"/>
      <c r="J122" s="223">
        <f>ROUND(I122*H122,2)</f>
        <v>0</v>
      </c>
      <c r="K122" s="219" t="s">
        <v>157</v>
      </c>
      <c r="L122" s="47"/>
      <c r="M122" s="224" t="s">
        <v>19</v>
      </c>
      <c r="N122" s="225" t="s">
        <v>47</v>
      </c>
      <c r="O122" s="87"/>
      <c r="P122" s="226">
        <f>O122*H122</f>
        <v>0</v>
      </c>
      <c r="Q122" s="226">
        <v>0</v>
      </c>
      <c r="R122" s="226">
        <f>Q122*H122</f>
        <v>0</v>
      </c>
      <c r="S122" s="226">
        <v>0.17999999999999999</v>
      </c>
      <c r="T122" s="227">
        <f>S122*H122</f>
        <v>49.589999999999996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158</v>
      </c>
      <c r="AT122" s="228" t="s">
        <v>153</v>
      </c>
      <c r="AU122" s="228" t="s">
        <v>85</v>
      </c>
      <c r="AY122" s="20" t="s">
        <v>151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83</v>
      </c>
      <c r="BK122" s="229">
        <f>ROUND(I122*H122,2)</f>
        <v>0</v>
      </c>
      <c r="BL122" s="20" t="s">
        <v>158</v>
      </c>
      <c r="BM122" s="228" t="s">
        <v>1831</v>
      </c>
    </row>
    <row r="123" s="2" customFormat="1">
      <c r="A123" s="41"/>
      <c r="B123" s="42"/>
      <c r="C123" s="43"/>
      <c r="D123" s="230" t="s">
        <v>160</v>
      </c>
      <c r="E123" s="43"/>
      <c r="F123" s="231" t="s">
        <v>1832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160</v>
      </c>
      <c r="AU123" s="20" t="s">
        <v>85</v>
      </c>
    </row>
    <row r="124" s="13" customFormat="1">
      <c r="A124" s="13"/>
      <c r="B124" s="235"/>
      <c r="C124" s="236"/>
      <c r="D124" s="237" t="s">
        <v>162</v>
      </c>
      <c r="E124" s="238" t="s">
        <v>19</v>
      </c>
      <c r="F124" s="239" t="s">
        <v>1812</v>
      </c>
      <c r="G124" s="236"/>
      <c r="H124" s="240">
        <v>255.5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162</v>
      </c>
      <c r="AU124" s="246" t="s">
        <v>85</v>
      </c>
      <c r="AV124" s="13" t="s">
        <v>85</v>
      </c>
      <c r="AW124" s="13" t="s">
        <v>37</v>
      </c>
      <c r="AX124" s="13" t="s">
        <v>76</v>
      </c>
      <c r="AY124" s="246" t="s">
        <v>151</v>
      </c>
    </row>
    <row r="125" s="13" customFormat="1">
      <c r="A125" s="13"/>
      <c r="B125" s="235"/>
      <c r="C125" s="236"/>
      <c r="D125" s="237" t="s">
        <v>162</v>
      </c>
      <c r="E125" s="238" t="s">
        <v>19</v>
      </c>
      <c r="F125" s="239" t="s">
        <v>1813</v>
      </c>
      <c r="G125" s="236"/>
      <c r="H125" s="240">
        <v>25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162</v>
      </c>
      <c r="AU125" s="246" t="s">
        <v>85</v>
      </c>
      <c r="AV125" s="13" t="s">
        <v>85</v>
      </c>
      <c r="AW125" s="13" t="s">
        <v>37</v>
      </c>
      <c r="AX125" s="13" t="s">
        <v>76</v>
      </c>
      <c r="AY125" s="246" t="s">
        <v>151</v>
      </c>
    </row>
    <row r="126" s="13" customFormat="1">
      <c r="A126" s="13"/>
      <c r="B126" s="235"/>
      <c r="C126" s="236"/>
      <c r="D126" s="237" t="s">
        <v>162</v>
      </c>
      <c r="E126" s="238" t="s">
        <v>19</v>
      </c>
      <c r="F126" s="239" t="s">
        <v>1814</v>
      </c>
      <c r="G126" s="236"/>
      <c r="H126" s="240">
        <v>12.5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162</v>
      </c>
      <c r="AU126" s="246" t="s">
        <v>85</v>
      </c>
      <c r="AV126" s="13" t="s">
        <v>85</v>
      </c>
      <c r="AW126" s="13" t="s">
        <v>37</v>
      </c>
      <c r="AX126" s="13" t="s">
        <v>76</v>
      </c>
      <c r="AY126" s="246" t="s">
        <v>151</v>
      </c>
    </row>
    <row r="127" s="13" customFormat="1">
      <c r="A127" s="13"/>
      <c r="B127" s="235"/>
      <c r="C127" s="236"/>
      <c r="D127" s="237" t="s">
        <v>162</v>
      </c>
      <c r="E127" s="238" t="s">
        <v>19</v>
      </c>
      <c r="F127" s="239" t="s">
        <v>1815</v>
      </c>
      <c r="G127" s="236"/>
      <c r="H127" s="240">
        <v>-17.5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162</v>
      </c>
      <c r="AU127" s="246" t="s">
        <v>85</v>
      </c>
      <c r="AV127" s="13" t="s">
        <v>85</v>
      </c>
      <c r="AW127" s="13" t="s">
        <v>37</v>
      </c>
      <c r="AX127" s="13" t="s">
        <v>76</v>
      </c>
      <c r="AY127" s="246" t="s">
        <v>151</v>
      </c>
    </row>
    <row r="128" s="14" customFormat="1">
      <c r="A128" s="14"/>
      <c r="B128" s="247"/>
      <c r="C128" s="248"/>
      <c r="D128" s="237" t="s">
        <v>162</v>
      </c>
      <c r="E128" s="249" t="s">
        <v>19</v>
      </c>
      <c r="F128" s="250" t="s">
        <v>176</v>
      </c>
      <c r="G128" s="248"/>
      <c r="H128" s="251">
        <v>275.5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162</v>
      </c>
      <c r="AU128" s="257" t="s">
        <v>85</v>
      </c>
      <c r="AV128" s="14" t="s">
        <v>158</v>
      </c>
      <c r="AW128" s="14" t="s">
        <v>37</v>
      </c>
      <c r="AX128" s="14" t="s">
        <v>83</v>
      </c>
      <c r="AY128" s="257" t="s">
        <v>151</v>
      </c>
    </row>
    <row r="129" s="2" customFormat="1" ht="37.8" customHeight="1">
      <c r="A129" s="41"/>
      <c r="B129" s="42"/>
      <c r="C129" s="217" t="s">
        <v>197</v>
      </c>
      <c r="D129" s="217" t="s">
        <v>153</v>
      </c>
      <c r="E129" s="218" t="s">
        <v>1833</v>
      </c>
      <c r="F129" s="219" t="s">
        <v>1834</v>
      </c>
      <c r="G129" s="220" t="s">
        <v>193</v>
      </c>
      <c r="H129" s="221">
        <v>83.5</v>
      </c>
      <c r="I129" s="222"/>
      <c r="J129" s="223">
        <f>ROUND(I129*H129,2)</f>
        <v>0</v>
      </c>
      <c r="K129" s="219" t="s">
        <v>157</v>
      </c>
      <c r="L129" s="47"/>
      <c r="M129" s="224" t="s">
        <v>19</v>
      </c>
      <c r="N129" s="225" t="s">
        <v>47</v>
      </c>
      <c r="O129" s="87"/>
      <c r="P129" s="226">
        <f>O129*H129</f>
        <v>0</v>
      </c>
      <c r="Q129" s="226">
        <v>0</v>
      </c>
      <c r="R129" s="226">
        <f>Q129*H129</f>
        <v>0</v>
      </c>
      <c r="S129" s="226">
        <v>0.17000000000000001</v>
      </c>
      <c r="T129" s="227">
        <f>S129*H129</f>
        <v>14.195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158</v>
      </c>
      <c r="AT129" s="228" t="s">
        <v>153</v>
      </c>
      <c r="AU129" s="228" t="s">
        <v>85</v>
      </c>
      <c r="AY129" s="20" t="s">
        <v>151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0" t="s">
        <v>83</v>
      </c>
      <c r="BK129" s="229">
        <f>ROUND(I129*H129,2)</f>
        <v>0</v>
      </c>
      <c r="BL129" s="20" t="s">
        <v>158</v>
      </c>
      <c r="BM129" s="228" t="s">
        <v>1835</v>
      </c>
    </row>
    <row r="130" s="2" customFormat="1">
      <c r="A130" s="41"/>
      <c r="B130" s="42"/>
      <c r="C130" s="43"/>
      <c r="D130" s="230" t="s">
        <v>160</v>
      </c>
      <c r="E130" s="43"/>
      <c r="F130" s="231" t="s">
        <v>1836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160</v>
      </c>
      <c r="AU130" s="20" t="s">
        <v>85</v>
      </c>
    </row>
    <row r="131" s="13" customFormat="1">
      <c r="A131" s="13"/>
      <c r="B131" s="235"/>
      <c r="C131" s="236"/>
      <c r="D131" s="237" t="s">
        <v>162</v>
      </c>
      <c r="E131" s="238" t="s">
        <v>19</v>
      </c>
      <c r="F131" s="239" t="s">
        <v>1837</v>
      </c>
      <c r="G131" s="236"/>
      <c r="H131" s="240">
        <v>88.5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162</v>
      </c>
      <c r="AU131" s="246" t="s">
        <v>85</v>
      </c>
      <c r="AV131" s="13" t="s">
        <v>85</v>
      </c>
      <c r="AW131" s="13" t="s">
        <v>37</v>
      </c>
      <c r="AX131" s="13" t="s">
        <v>76</v>
      </c>
      <c r="AY131" s="246" t="s">
        <v>151</v>
      </c>
    </row>
    <row r="132" s="13" customFormat="1">
      <c r="A132" s="13"/>
      <c r="B132" s="235"/>
      <c r="C132" s="236"/>
      <c r="D132" s="237" t="s">
        <v>162</v>
      </c>
      <c r="E132" s="238" t="s">
        <v>19</v>
      </c>
      <c r="F132" s="239" t="s">
        <v>1838</v>
      </c>
      <c r="G132" s="236"/>
      <c r="H132" s="240">
        <v>-5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162</v>
      </c>
      <c r="AU132" s="246" t="s">
        <v>85</v>
      </c>
      <c r="AV132" s="13" t="s">
        <v>85</v>
      </c>
      <c r="AW132" s="13" t="s">
        <v>37</v>
      </c>
      <c r="AX132" s="13" t="s">
        <v>76</v>
      </c>
      <c r="AY132" s="246" t="s">
        <v>151</v>
      </c>
    </row>
    <row r="133" s="14" customFormat="1">
      <c r="A133" s="14"/>
      <c r="B133" s="247"/>
      <c r="C133" s="248"/>
      <c r="D133" s="237" t="s">
        <v>162</v>
      </c>
      <c r="E133" s="249" t="s">
        <v>19</v>
      </c>
      <c r="F133" s="250" t="s">
        <v>176</v>
      </c>
      <c r="G133" s="248"/>
      <c r="H133" s="251">
        <v>83.5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162</v>
      </c>
      <c r="AU133" s="257" t="s">
        <v>85</v>
      </c>
      <c r="AV133" s="14" t="s">
        <v>158</v>
      </c>
      <c r="AW133" s="14" t="s">
        <v>37</v>
      </c>
      <c r="AX133" s="14" t="s">
        <v>83</v>
      </c>
      <c r="AY133" s="257" t="s">
        <v>151</v>
      </c>
    </row>
    <row r="134" s="2" customFormat="1" ht="24.15" customHeight="1">
      <c r="A134" s="41"/>
      <c r="B134" s="42"/>
      <c r="C134" s="217" t="s">
        <v>208</v>
      </c>
      <c r="D134" s="217" t="s">
        <v>153</v>
      </c>
      <c r="E134" s="218" t="s">
        <v>1162</v>
      </c>
      <c r="F134" s="219" t="s">
        <v>1163</v>
      </c>
      <c r="G134" s="220" t="s">
        <v>193</v>
      </c>
      <c r="H134" s="221">
        <v>83.5</v>
      </c>
      <c r="I134" s="222"/>
      <c r="J134" s="223">
        <f>ROUND(I134*H134,2)</f>
        <v>0</v>
      </c>
      <c r="K134" s="219" t="s">
        <v>157</v>
      </c>
      <c r="L134" s="47"/>
      <c r="M134" s="224" t="s">
        <v>19</v>
      </c>
      <c r="N134" s="225" t="s">
        <v>47</v>
      </c>
      <c r="O134" s="87"/>
      <c r="P134" s="226">
        <f>O134*H134</f>
        <v>0</v>
      </c>
      <c r="Q134" s="226">
        <v>3.0000000000000001E-05</v>
      </c>
      <c r="R134" s="226">
        <f>Q134*H134</f>
        <v>0.0025049999999999998</v>
      </c>
      <c r="S134" s="226">
        <v>0.23000000000000001</v>
      </c>
      <c r="T134" s="227">
        <f>S134*H134</f>
        <v>19.205000000000002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8" t="s">
        <v>158</v>
      </c>
      <c r="AT134" s="228" t="s">
        <v>153</v>
      </c>
      <c r="AU134" s="228" t="s">
        <v>85</v>
      </c>
      <c r="AY134" s="20" t="s">
        <v>151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0" t="s">
        <v>83</v>
      </c>
      <c r="BK134" s="229">
        <f>ROUND(I134*H134,2)</f>
        <v>0</v>
      </c>
      <c r="BL134" s="20" t="s">
        <v>158</v>
      </c>
      <c r="BM134" s="228" t="s">
        <v>1839</v>
      </c>
    </row>
    <row r="135" s="2" customFormat="1">
      <c r="A135" s="41"/>
      <c r="B135" s="42"/>
      <c r="C135" s="43"/>
      <c r="D135" s="230" t="s">
        <v>160</v>
      </c>
      <c r="E135" s="43"/>
      <c r="F135" s="231" t="s">
        <v>1165</v>
      </c>
      <c r="G135" s="43"/>
      <c r="H135" s="43"/>
      <c r="I135" s="232"/>
      <c r="J135" s="43"/>
      <c r="K135" s="43"/>
      <c r="L135" s="47"/>
      <c r="M135" s="233"/>
      <c r="N135" s="23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160</v>
      </c>
      <c r="AU135" s="20" t="s">
        <v>85</v>
      </c>
    </row>
    <row r="136" s="13" customFormat="1">
      <c r="A136" s="13"/>
      <c r="B136" s="235"/>
      <c r="C136" s="236"/>
      <c r="D136" s="237" t="s">
        <v>162</v>
      </c>
      <c r="E136" s="238" t="s">
        <v>19</v>
      </c>
      <c r="F136" s="239" t="s">
        <v>1837</v>
      </c>
      <c r="G136" s="236"/>
      <c r="H136" s="240">
        <v>88.5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162</v>
      </c>
      <c r="AU136" s="246" t="s">
        <v>85</v>
      </c>
      <c r="AV136" s="13" t="s">
        <v>85</v>
      </c>
      <c r="AW136" s="13" t="s">
        <v>37</v>
      </c>
      <c r="AX136" s="13" t="s">
        <v>76</v>
      </c>
      <c r="AY136" s="246" t="s">
        <v>151</v>
      </c>
    </row>
    <row r="137" s="13" customFormat="1">
      <c r="A137" s="13"/>
      <c r="B137" s="235"/>
      <c r="C137" s="236"/>
      <c r="D137" s="237" t="s">
        <v>162</v>
      </c>
      <c r="E137" s="238" t="s">
        <v>19</v>
      </c>
      <c r="F137" s="239" t="s">
        <v>1838</v>
      </c>
      <c r="G137" s="236"/>
      <c r="H137" s="240">
        <v>-5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162</v>
      </c>
      <c r="AU137" s="246" t="s">
        <v>85</v>
      </c>
      <c r="AV137" s="13" t="s">
        <v>85</v>
      </c>
      <c r="AW137" s="13" t="s">
        <v>37</v>
      </c>
      <c r="AX137" s="13" t="s">
        <v>76</v>
      </c>
      <c r="AY137" s="246" t="s">
        <v>151</v>
      </c>
    </row>
    <row r="138" s="14" customFormat="1">
      <c r="A138" s="14"/>
      <c r="B138" s="247"/>
      <c r="C138" s="248"/>
      <c r="D138" s="237" t="s">
        <v>162</v>
      </c>
      <c r="E138" s="249" t="s">
        <v>19</v>
      </c>
      <c r="F138" s="250" t="s">
        <v>176</v>
      </c>
      <c r="G138" s="248"/>
      <c r="H138" s="251">
        <v>83.5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162</v>
      </c>
      <c r="AU138" s="257" t="s">
        <v>85</v>
      </c>
      <c r="AV138" s="14" t="s">
        <v>158</v>
      </c>
      <c r="AW138" s="14" t="s">
        <v>37</v>
      </c>
      <c r="AX138" s="14" t="s">
        <v>83</v>
      </c>
      <c r="AY138" s="257" t="s">
        <v>151</v>
      </c>
    </row>
    <row r="139" s="2" customFormat="1" ht="24.15" customHeight="1">
      <c r="A139" s="41"/>
      <c r="B139" s="42"/>
      <c r="C139" s="217" t="s">
        <v>215</v>
      </c>
      <c r="D139" s="217" t="s">
        <v>153</v>
      </c>
      <c r="E139" s="218" t="s">
        <v>1171</v>
      </c>
      <c r="F139" s="219" t="s">
        <v>1172</v>
      </c>
      <c r="G139" s="220" t="s">
        <v>156</v>
      </c>
      <c r="H139" s="221">
        <v>2</v>
      </c>
      <c r="I139" s="222"/>
      <c r="J139" s="223">
        <f>ROUND(I139*H139,2)</f>
        <v>0</v>
      </c>
      <c r="K139" s="219" t="s">
        <v>157</v>
      </c>
      <c r="L139" s="47"/>
      <c r="M139" s="224" t="s">
        <v>19</v>
      </c>
      <c r="N139" s="225" t="s">
        <v>47</v>
      </c>
      <c r="O139" s="87"/>
      <c r="P139" s="226">
        <f>O139*H139</f>
        <v>0</v>
      </c>
      <c r="Q139" s="226">
        <v>0</v>
      </c>
      <c r="R139" s="226">
        <f>Q139*H139</f>
        <v>0</v>
      </c>
      <c r="S139" s="226">
        <v>0.28999999999999998</v>
      </c>
      <c r="T139" s="227">
        <f>S139*H139</f>
        <v>0.57999999999999996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158</v>
      </c>
      <c r="AT139" s="228" t="s">
        <v>153</v>
      </c>
      <c r="AU139" s="228" t="s">
        <v>85</v>
      </c>
      <c r="AY139" s="20" t="s">
        <v>151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0" t="s">
        <v>83</v>
      </c>
      <c r="BK139" s="229">
        <f>ROUND(I139*H139,2)</f>
        <v>0</v>
      </c>
      <c r="BL139" s="20" t="s">
        <v>158</v>
      </c>
      <c r="BM139" s="228" t="s">
        <v>1840</v>
      </c>
    </row>
    <row r="140" s="2" customFormat="1">
      <c r="A140" s="41"/>
      <c r="B140" s="42"/>
      <c r="C140" s="43"/>
      <c r="D140" s="230" t="s">
        <v>160</v>
      </c>
      <c r="E140" s="43"/>
      <c r="F140" s="231" t="s">
        <v>1174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160</v>
      </c>
      <c r="AU140" s="20" t="s">
        <v>85</v>
      </c>
    </row>
    <row r="141" s="13" customFormat="1">
      <c r="A141" s="13"/>
      <c r="B141" s="235"/>
      <c r="C141" s="236"/>
      <c r="D141" s="237" t="s">
        <v>162</v>
      </c>
      <c r="E141" s="238" t="s">
        <v>19</v>
      </c>
      <c r="F141" s="239" t="s">
        <v>1841</v>
      </c>
      <c r="G141" s="236"/>
      <c r="H141" s="240">
        <v>4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162</v>
      </c>
      <c r="AU141" s="246" t="s">
        <v>85</v>
      </c>
      <c r="AV141" s="13" t="s">
        <v>85</v>
      </c>
      <c r="AW141" s="13" t="s">
        <v>37</v>
      </c>
      <c r="AX141" s="13" t="s">
        <v>76</v>
      </c>
      <c r="AY141" s="246" t="s">
        <v>151</v>
      </c>
    </row>
    <row r="142" s="13" customFormat="1">
      <c r="A142" s="13"/>
      <c r="B142" s="235"/>
      <c r="C142" s="236"/>
      <c r="D142" s="237" t="s">
        <v>162</v>
      </c>
      <c r="E142" s="238" t="s">
        <v>19</v>
      </c>
      <c r="F142" s="239" t="s">
        <v>1842</v>
      </c>
      <c r="G142" s="236"/>
      <c r="H142" s="240">
        <v>-2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162</v>
      </c>
      <c r="AU142" s="246" t="s">
        <v>85</v>
      </c>
      <c r="AV142" s="13" t="s">
        <v>85</v>
      </c>
      <c r="AW142" s="13" t="s">
        <v>37</v>
      </c>
      <c r="AX142" s="13" t="s">
        <v>76</v>
      </c>
      <c r="AY142" s="246" t="s">
        <v>151</v>
      </c>
    </row>
    <row r="143" s="15" customFormat="1">
      <c r="A143" s="15"/>
      <c r="B143" s="258"/>
      <c r="C143" s="259"/>
      <c r="D143" s="237" t="s">
        <v>162</v>
      </c>
      <c r="E143" s="260" t="s">
        <v>19</v>
      </c>
      <c r="F143" s="261" t="s">
        <v>1843</v>
      </c>
      <c r="G143" s="259"/>
      <c r="H143" s="260" t="s">
        <v>19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162</v>
      </c>
      <c r="AU143" s="267" t="s">
        <v>85</v>
      </c>
      <c r="AV143" s="15" t="s">
        <v>83</v>
      </c>
      <c r="AW143" s="15" t="s">
        <v>37</v>
      </c>
      <c r="AX143" s="15" t="s">
        <v>76</v>
      </c>
      <c r="AY143" s="267" t="s">
        <v>151</v>
      </c>
    </row>
    <row r="144" s="14" customFormat="1">
      <c r="A144" s="14"/>
      <c r="B144" s="247"/>
      <c r="C144" s="248"/>
      <c r="D144" s="237" t="s">
        <v>162</v>
      </c>
      <c r="E144" s="249" t="s">
        <v>19</v>
      </c>
      <c r="F144" s="250" t="s">
        <v>176</v>
      </c>
      <c r="G144" s="248"/>
      <c r="H144" s="251">
        <v>2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162</v>
      </c>
      <c r="AU144" s="257" t="s">
        <v>85</v>
      </c>
      <c r="AV144" s="14" t="s">
        <v>158</v>
      </c>
      <c r="AW144" s="14" t="s">
        <v>37</v>
      </c>
      <c r="AX144" s="14" t="s">
        <v>83</v>
      </c>
      <c r="AY144" s="257" t="s">
        <v>151</v>
      </c>
    </row>
    <row r="145" s="2" customFormat="1" ht="24.15" customHeight="1">
      <c r="A145" s="41"/>
      <c r="B145" s="42"/>
      <c r="C145" s="217" t="s">
        <v>241</v>
      </c>
      <c r="D145" s="217" t="s">
        <v>153</v>
      </c>
      <c r="E145" s="218" t="s">
        <v>1176</v>
      </c>
      <c r="F145" s="219" t="s">
        <v>1177</v>
      </c>
      <c r="G145" s="220" t="s">
        <v>156</v>
      </c>
      <c r="H145" s="221">
        <v>246</v>
      </c>
      <c r="I145" s="222"/>
      <c r="J145" s="223">
        <f>ROUND(I145*H145,2)</f>
        <v>0</v>
      </c>
      <c r="K145" s="219" t="s">
        <v>157</v>
      </c>
      <c r="L145" s="47"/>
      <c r="M145" s="224" t="s">
        <v>19</v>
      </c>
      <c r="N145" s="225" t="s">
        <v>47</v>
      </c>
      <c r="O145" s="87"/>
      <c r="P145" s="226">
        <f>O145*H145</f>
        <v>0</v>
      </c>
      <c r="Q145" s="226">
        <v>0</v>
      </c>
      <c r="R145" s="226">
        <f>Q145*H145</f>
        <v>0</v>
      </c>
      <c r="S145" s="226">
        <v>0.20499999999999999</v>
      </c>
      <c r="T145" s="227">
        <f>S145*H145</f>
        <v>50.43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158</v>
      </c>
      <c r="AT145" s="228" t="s">
        <v>153</v>
      </c>
      <c r="AU145" s="228" t="s">
        <v>85</v>
      </c>
      <c r="AY145" s="20" t="s">
        <v>151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0" t="s">
        <v>83</v>
      </c>
      <c r="BK145" s="229">
        <f>ROUND(I145*H145,2)</f>
        <v>0</v>
      </c>
      <c r="BL145" s="20" t="s">
        <v>158</v>
      </c>
      <c r="BM145" s="228" t="s">
        <v>1844</v>
      </c>
    </row>
    <row r="146" s="2" customFormat="1">
      <c r="A146" s="41"/>
      <c r="B146" s="42"/>
      <c r="C146" s="43"/>
      <c r="D146" s="230" t="s">
        <v>160</v>
      </c>
      <c r="E146" s="43"/>
      <c r="F146" s="231" t="s">
        <v>1179</v>
      </c>
      <c r="G146" s="43"/>
      <c r="H146" s="43"/>
      <c r="I146" s="232"/>
      <c r="J146" s="43"/>
      <c r="K146" s="43"/>
      <c r="L146" s="47"/>
      <c r="M146" s="233"/>
      <c r="N146" s="23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160</v>
      </c>
      <c r="AU146" s="20" t="s">
        <v>85</v>
      </c>
    </row>
    <row r="147" s="13" customFormat="1">
      <c r="A147" s="13"/>
      <c r="B147" s="235"/>
      <c r="C147" s="236"/>
      <c r="D147" s="237" t="s">
        <v>162</v>
      </c>
      <c r="E147" s="238" t="s">
        <v>19</v>
      </c>
      <c r="F147" s="239" t="s">
        <v>1845</v>
      </c>
      <c r="G147" s="236"/>
      <c r="H147" s="240">
        <v>81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162</v>
      </c>
      <c r="AU147" s="246" t="s">
        <v>85</v>
      </c>
      <c r="AV147" s="13" t="s">
        <v>85</v>
      </c>
      <c r="AW147" s="13" t="s">
        <v>37</v>
      </c>
      <c r="AX147" s="13" t="s">
        <v>76</v>
      </c>
      <c r="AY147" s="246" t="s">
        <v>151</v>
      </c>
    </row>
    <row r="148" s="13" customFormat="1">
      <c r="A148" s="13"/>
      <c r="B148" s="235"/>
      <c r="C148" s="236"/>
      <c r="D148" s="237" t="s">
        <v>162</v>
      </c>
      <c r="E148" s="238" t="s">
        <v>19</v>
      </c>
      <c r="F148" s="239" t="s">
        <v>1842</v>
      </c>
      <c r="G148" s="236"/>
      <c r="H148" s="240">
        <v>-2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162</v>
      </c>
      <c r="AU148" s="246" t="s">
        <v>85</v>
      </c>
      <c r="AV148" s="13" t="s">
        <v>85</v>
      </c>
      <c r="AW148" s="13" t="s">
        <v>37</v>
      </c>
      <c r="AX148" s="13" t="s">
        <v>76</v>
      </c>
      <c r="AY148" s="246" t="s">
        <v>151</v>
      </c>
    </row>
    <row r="149" s="13" customFormat="1">
      <c r="A149" s="13"/>
      <c r="B149" s="235"/>
      <c r="C149" s="236"/>
      <c r="D149" s="237" t="s">
        <v>162</v>
      </c>
      <c r="E149" s="238" t="s">
        <v>19</v>
      </c>
      <c r="F149" s="239" t="s">
        <v>1846</v>
      </c>
      <c r="G149" s="236"/>
      <c r="H149" s="240">
        <v>177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162</v>
      </c>
      <c r="AU149" s="246" t="s">
        <v>85</v>
      </c>
      <c r="AV149" s="13" t="s">
        <v>85</v>
      </c>
      <c r="AW149" s="13" t="s">
        <v>37</v>
      </c>
      <c r="AX149" s="13" t="s">
        <v>76</v>
      </c>
      <c r="AY149" s="246" t="s">
        <v>151</v>
      </c>
    </row>
    <row r="150" s="13" customFormat="1">
      <c r="A150" s="13"/>
      <c r="B150" s="235"/>
      <c r="C150" s="236"/>
      <c r="D150" s="237" t="s">
        <v>162</v>
      </c>
      <c r="E150" s="238" t="s">
        <v>19</v>
      </c>
      <c r="F150" s="239" t="s">
        <v>1847</v>
      </c>
      <c r="G150" s="236"/>
      <c r="H150" s="240">
        <v>-10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162</v>
      </c>
      <c r="AU150" s="246" t="s">
        <v>85</v>
      </c>
      <c r="AV150" s="13" t="s">
        <v>85</v>
      </c>
      <c r="AW150" s="13" t="s">
        <v>37</v>
      </c>
      <c r="AX150" s="13" t="s">
        <v>76</v>
      </c>
      <c r="AY150" s="246" t="s">
        <v>151</v>
      </c>
    </row>
    <row r="151" s="15" customFormat="1">
      <c r="A151" s="15"/>
      <c r="B151" s="258"/>
      <c r="C151" s="259"/>
      <c r="D151" s="237" t="s">
        <v>162</v>
      </c>
      <c r="E151" s="260" t="s">
        <v>19</v>
      </c>
      <c r="F151" s="261" t="s">
        <v>1843</v>
      </c>
      <c r="G151" s="259"/>
      <c r="H151" s="260" t="s">
        <v>19</v>
      </c>
      <c r="I151" s="262"/>
      <c r="J151" s="259"/>
      <c r="K151" s="259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162</v>
      </c>
      <c r="AU151" s="267" t="s">
        <v>85</v>
      </c>
      <c r="AV151" s="15" t="s">
        <v>83</v>
      </c>
      <c r="AW151" s="15" t="s">
        <v>37</v>
      </c>
      <c r="AX151" s="15" t="s">
        <v>76</v>
      </c>
      <c r="AY151" s="267" t="s">
        <v>151</v>
      </c>
    </row>
    <row r="152" s="14" customFormat="1">
      <c r="A152" s="14"/>
      <c r="B152" s="247"/>
      <c r="C152" s="248"/>
      <c r="D152" s="237" t="s">
        <v>162</v>
      </c>
      <c r="E152" s="249" t="s">
        <v>19</v>
      </c>
      <c r="F152" s="250" t="s">
        <v>176</v>
      </c>
      <c r="G152" s="248"/>
      <c r="H152" s="251">
        <v>246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162</v>
      </c>
      <c r="AU152" s="257" t="s">
        <v>85</v>
      </c>
      <c r="AV152" s="14" t="s">
        <v>158</v>
      </c>
      <c r="AW152" s="14" t="s">
        <v>37</v>
      </c>
      <c r="AX152" s="14" t="s">
        <v>83</v>
      </c>
      <c r="AY152" s="257" t="s">
        <v>151</v>
      </c>
    </row>
    <row r="153" s="2" customFormat="1" ht="24.15" customHeight="1">
      <c r="A153" s="41"/>
      <c r="B153" s="42"/>
      <c r="C153" s="217" t="s">
        <v>247</v>
      </c>
      <c r="D153" s="217" t="s">
        <v>153</v>
      </c>
      <c r="E153" s="218" t="s">
        <v>1187</v>
      </c>
      <c r="F153" s="219" t="s">
        <v>1188</v>
      </c>
      <c r="G153" s="220" t="s">
        <v>156</v>
      </c>
      <c r="H153" s="221">
        <v>86</v>
      </c>
      <c r="I153" s="222"/>
      <c r="J153" s="223">
        <f>ROUND(I153*H153,2)</f>
        <v>0</v>
      </c>
      <c r="K153" s="219" t="s">
        <v>157</v>
      </c>
      <c r="L153" s="47"/>
      <c r="M153" s="224" t="s">
        <v>19</v>
      </c>
      <c r="N153" s="225" t="s">
        <v>47</v>
      </c>
      <c r="O153" s="87"/>
      <c r="P153" s="226">
        <f>O153*H153</f>
        <v>0</v>
      </c>
      <c r="Q153" s="226">
        <v>0</v>
      </c>
      <c r="R153" s="226">
        <f>Q153*H153</f>
        <v>0</v>
      </c>
      <c r="S153" s="226">
        <v>0.11500000000000001</v>
      </c>
      <c r="T153" s="227">
        <f>S153*H153</f>
        <v>9.8900000000000006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158</v>
      </c>
      <c r="AT153" s="228" t="s">
        <v>153</v>
      </c>
      <c r="AU153" s="228" t="s">
        <v>85</v>
      </c>
      <c r="AY153" s="20" t="s">
        <v>151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0" t="s">
        <v>83</v>
      </c>
      <c r="BK153" s="229">
        <f>ROUND(I153*H153,2)</f>
        <v>0</v>
      </c>
      <c r="BL153" s="20" t="s">
        <v>158</v>
      </c>
      <c r="BM153" s="228" t="s">
        <v>1848</v>
      </c>
    </row>
    <row r="154" s="2" customFormat="1">
      <c r="A154" s="41"/>
      <c r="B154" s="42"/>
      <c r="C154" s="43"/>
      <c r="D154" s="230" t="s">
        <v>160</v>
      </c>
      <c r="E154" s="43"/>
      <c r="F154" s="231" t="s">
        <v>1190</v>
      </c>
      <c r="G154" s="43"/>
      <c r="H154" s="43"/>
      <c r="I154" s="232"/>
      <c r="J154" s="43"/>
      <c r="K154" s="43"/>
      <c r="L154" s="47"/>
      <c r="M154" s="233"/>
      <c r="N154" s="23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160</v>
      </c>
      <c r="AU154" s="20" t="s">
        <v>85</v>
      </c>
    </row>
    <row r="155" s="13" customFormat="1">
      <c r="A155" s="13"/>
      <c r="B155" s="235"/>
      <c r="C155" s="236"/>
      <c r="D155" s="237" t="s">
        <v>162</v>
      </c>
      <c r="E155" s="238" t="s">
        <v>19</v>
      </c>
      <c r="F155" s="239" t="s">
        <v>1849</v>
      </c>
      <c r="G155" s="236"/>
      <c r="H155" s="240">
        <v>92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162</v>
      </c>
      <c r="AU155" s="246" t="s">
        <v>85</v>
      </c>
      <c r="AV155" s="13" t="s">
        <v>85</v>
      </c>
      <c r="AW155" s="13" t="s">
        <v>37</v>
      </c>
      <c r="AX155" s="13" t="s">
        <v>76</v>
      </c>
      <c r="AY155" s="246" t="s">
        <v>151</v>
      </c>
    </row>
    <row r="156" s="13" customFormat="1">
      <c r="A156" s="13"/>
      <c r="B156" s="235"/>
      <c r="C156" s="236"/>
      <c r="D156" s="237" t="s">
        <v>162</v>
      </c>
      <c r="E156" s="238" t="s">
        <v>19</v>
      </c>
      <c r="F156" s="239" t="s">
        <v>1850</v>
      </c>
      <c r="G156" s="236"/>
      <c r="H156" s="240">
        <v>-6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162</v>
      </c>
      <c r="AU156" s="246" t="s">
        <v>85</v>
      </c>
      <c r="AV156" s="13" t="s">
        <v>85</v>
      </c>
      <c r="AW156" s="13" t="s">
        <v>37</v>
      </c>
      <c r="AX156" s="13" t="s">
        <v>76</v>
      </c>
      <c r="AY156" s="246" t="s">
        <v>151</v>
      </c>
    </row>
    <row r="157" s="14" customFormat="1">
      <c r="A157" s="14"/>
      <c r="B157" s="247"/>
      <c r="C157" s="248"/>
      <c r="D157" s="237" t="s">
        <v>162</v>
      </c>
      <c r="E157" s="249" t="s">
        <v>19</v>
      </c>
      <c r="F157" s="250" t="s">
        <v>176</v>
      </c>
      <c r="G157" s="248"/>
      <c r="H157" s="251">
        <v>86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162</v>
      </c>
      <c r="AU157" s="257" t="s">
        <v>85</v>
      </c>
      <c r="AV157" s="14" t="s">
        <v>158</v>
      </c>
      <c r="AW157" s="14" t="s">
        <v>37</v>
      </c>
      <c r="AX157" s="14" t="s">
        <v>83</v>
      </c>
      <c r="AY157" s="257" t="s">
        <v>151</v>
      </c>
    </row>
    <row r="158" s="12" customFormat="1" ht="22.8" customHeight="1">
      <c r="A158" s="12"/>
      <c r="B158" s="201"/>
      <c r="C158" s="202"/>
      <c r="D158" s="203" t="s">
        <v>75</v>
      </c>
      <c r="E158" s="215" t="s">
        <v>182</v>
      </c>
      <c r="F158" s="215" t="s">
        <v>1197</v>
      </c>
      <c r="G158" s="202"/>
      <c r="H158" s="202"/>
      <c r="I158" s="205"/>
      <c r="J158" s="216">
        <f>BK158</f>
        <v>0</v>
      </c>
      <c r="K158" s="202"/>
      <c r="L158" s="207"/>
      <c r="M158" s="208"/>
      <c r="N158" s="209"/>
      <c r="O158" s="209"/>
      <c r="P158" s="210">
        <f>SUM(P159:P213)</f>
        <v>0</v>
      </c>
      <c r="Q158" s="209"/>
      <c r="R158" s="210">
        <f>SUM(R159:R213)</f>
        <v>64.059725</v>
      </c>
      <c r="S158" s="209"/>
      <c r="T158" s="211">
        <f>SUM(T159:T213)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83</v>
      </c>
      <c r="AT158" s="213" t="s">
        <v>75</v>
      </c>
      <c r="AU158" s="213" t="s">
        <v>83</v>
      </c>
      <c r="AY158" s="212" t="s">
        <v>151</v>
      </c>
      <c r="BK158" s="214">
        <f>SUM(BK159:BK213)</f>
        <v>0</v>
      </c>
    </row>
    <row r="159" s="2" customFormat="1" ht="24.15" customHeight="1">
      <c r="A159" s="41"/>
      <c r="B159" s="42"/>
      <c r="C159" s="217" t="s">
        <v>8</v>
      </c>
      <c r="D159" s="217" t="s">
        <v>153</v>
      </c>
      <c r="E159" s="218" t="s">
        <v>1198</v>
      </c>
      <c r="F159" s="219" t="s">
        <v>1199</v>
      </c>
      <c r="G159" s="220" t="s">
        <v>193</v>
      </c>
      <c r="H159" s="221">
        <v>83.5</v>
      </c>
      <c r="I159" s="222"/>
      <c r="J159" s="223">
        <f>ROUND(I159*H159,2)</f>
        <v>0</v>
      </c>
      <c r="K159" s="219" t="s">
        <v>157</v>
      </c>
      <c r="L159" s="47"/>
      <c r="M159" s="224" t="s">
        <v>19</v>
      </c>
      <c r="N159" s="225" t="s">
        <v>47</v>
      </c>
      <c r="O159" s="87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8" t="s">
        <v>158</v>
      </c>
      <c r="AT159" s="228" t="s">
        <v>153</v>
      </c>
      <c r="AU159" s="228" t="s">
        <v>85</v>
      </c>
      <c r="AY159" s="20" t="s">
        <v>151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20" t="s">
        <v>83</v>
      </c>
      <c r="BK159" s="229">
        <f>ROUND(I159*H159,2)</f>
        <v>0</v>
      </c>
      <c r="BL159" s="20" t="s">
        <v>158</v>
      </c>
      <c r="BM159" s="228" t="s">
        <v>1851</v>
      </c>
    </row>
    <row r="160" s="2" customFormat="1">
      <c r="A160" s="41"/>
      <c r="B160" s="42"/>
      <c r="C160" s="43"/>
      <c r="D160" s="230" t="s">
        <v>160</v>
      </c>
      <c r="E160" s="43"/>
      <c r="F160" s="231" t="s">
        <v>1201</v>
      </c>
      <c r="G160" s="43"/>
      <c r="H160" s="43"/>
      <c r="I160" s="232"/>
      <c r="J160" s="43"/>
      <c r="K160" s="43"/>
      <c r="L160" s="47"/>
      <c r="M160" s="233"/>
      <c r="N160" s="23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160</v>
      </c>
      <c r="AU160" s="20" t="s">
        <v>85</v>
      </c>
    </row>
    <row r="161" s="13" customFormat="1">
      <c r="A161" s="13"/>
      <c r="B161" s="235"/>
      <c r="C161" s="236"/>
      <c r="D161" s="237" t="s">
        <v>162</v>
      </c>
      <c r="E161" s="238" t="s">
        <v>19</v>
      </c>
      <c r="F161" s="239" t="s">
        <v>1852</v>
      </c>
      <c r="G161" s="236"/>
      <c r="H161" s="240">
        <v>88.5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162</v>
      </c>
      <c r="AU161" s="246" t="s">
        <v>85</v>
      </c>
      <c r="AV161" s="13" t="s">
        <v>85</v>
      </c>
      <c r="AW161" s="13" t="s">
        <v>37</v>
      </c>
      <c r="AX161" s="13" t="s">
        <v>76</v>
      </c>
      <c r="AY161" s="246" t="s">
        <v>151</v>
      </c>
    </row>
    <row r="162" s="13" customFormat="1">
      <c r="A162" s="13"/>
      <c r="B162" s="235"/>
      <c r="C162" s="236"/>
      <c r="D162" s="237" t="s">
        <v>162</v>
      </c>
      <c r="E162" s="238" t="s">
        <v>19</v>
      </c>
      <c r="F162" s="239" t="s">
        <v>1838</v>
      </c>
      <c r="G162" s="236"/>
      <c r="H162" s="240">
        <v>-5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162</v>
      </c>
      <c r="AU162" s="246" t="s">
        <v>85</v>
      </c>
      <c r="AV162" s="13" t="s">
        <v>85</v>
      </c>
      <c r="AW162" s="13" t="s">
        <v>37</v>
      </c>
      <c r="AX162" s="13" t="s">
        <v>76</v>
      </c>
      <c r="AY162" s="246" t="s">
        <v>151</v>
      </c>
    </row>
    <row r="163" s="14" customFormat="1">
      <c r="A163" s="14"/>
      <c r="B163" s="247"/>
      <c r="C163" s="248"/>
      <c r="D163" s="237" t="s">
        <v>162</v>
      </c>
      <c r="E163" s="249" t="s">
        <v>19</v>
      </c>
      <c r="F163" s="250" t="s">
        <v>176</v>
      </c>
      <c r="G163" s="248"/>
      <c r="H163" s="251">
        <v>83.5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162</v>
      </c>
      <c r="AU163" s="257" t="s">
        <v>85</v>
      </c>
      <c r="AV163" s="14" t="s">
        <v>158</v>
      </c>
      <c r="AW163" s="14" t="s">
        <v>37</v>
      </c>
      <c r="AX163" s="14" t="s">
        <v>83</v>
      </c>
      <c r="AY163" s="257" t="s">
        <v>151</v>
      </c>
    </row>
    <row r="164" s="2" customFormat="1" ht="24.15" customHeight="1">
      <c r="A164" s="41"/>
      <c r="B164" s="42"/>
      <c r="C164" s="217" t="s">
        <v>266</v>
      </c>
      <c r="D164" s="217" t="s">
        <v>153</v>
      </c>
      <c r="E164" s="218" t="s">
        <v>1511</v>
      </c>
      <c r="F164" s="219" t="s">
        <v>1512</v>
      </c>
      <c r="G164" s="220" t="s">
        <v>193</v>
      </c>
      <c r="H164" s="221">
        <v>83.5</v>
      </c>
      <c r="I164" s="222"/>
      <c r="J164" s="223">
        <f>ROUND(I164*H164,2)</f>
        <v>0</v>
      </c>
      <c r="K164" s="219" t="s">
        <v>157</v>
      </c>
      <c r="L164" s="47"/>
      <c r="M164" s="224" t="s">
        <v>19</v>
      </c>
      <c r="N164" s="225" t="s">
        <v>47</v>
      </c>
      <c r="O164" s="87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8" t="s">
        <v>158</v>
      </c>
      <c r="AT164" s="228" t="s">
        <v>153</v>
      </c>
      <c r="AU164" s="228" t="s">
        <v>85</v>
      </c>
      <c r="AY164" s="20" t="s">
        <v>151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20" t="s">
        <v>83</v>
      </c>
      <c r="BK164" s="229">
        <f>ROUND(I164*H164,2)</f>
        <v>0</v>
      </c>
      <c r="BL164" s="20" t="s">
        <v>158</v>
      </c>
      <c r="BM164" s="228" t="s">
        <v>1853</v>
      </c>
    </row>
    <row r="165" s="2" customFormat="1">
      <c r="A165" s="41"/>
      <c r="B165" s="42"/>
      <c r="C165" s="43"/>
      <c r="D165" s="230" t="s">
        <v>160</v>
      </c>
      <c r="E165" s="43"/>
      <c r="F165" s="231" t="s">
        <v>1514</v>
      </c>
      <c r="G165" s="43"/>
      <c r="H165" s="43"/>
      <c r="I165" s="232"/>
      <c r="J165" s="43"/>
      <c r="K165" s="43"/>
      <c r="L165" s="47"/>
      <c r="M165" s="233"/>
      <c r="N165" s="23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160</v>
      </c>
      <c r="AU165" s="20" t="s">
        <v>85</v>
      </c>
    </row>
    <row r="166" s="13" customFormat="1">
      <c r="A166" s="13"/>
      <c r="B166" s="235"/>
      <c r="C166" s="236"/>
      <c r="D166" s="237" t="s">
        <v>162</v>
      </c>
      <c r="E166" s="238" t="s">
        <v>19</v>
      </c>
      <c r="F166" s="239" t="s">
        <v>1854</v>
      </c>
      <c r="G166" s="236"/>
      <c r="H166" s="240">
        <v>83.5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162</v>
      </c>
      <c r="AU166" s="246" t="s">
        <v>85</v>
      </c>
      <c r="AV166" s="13" t="s">
        <v>85</v>
      </c>
      <c r="AW166" s="13" t="s">
        <v>37</v>
      </c>
      <c r="AX166" s="13" t="s">
        <v>83</v>
      </c>
      <c r="AY166" s="246" t="s">
        <v>151</v>
      </c>
    </row>
    <row r="167" s="2" customFormat="1" ht="16.5" customHeight="1">
      <c r="A167" s="41"/>
      <c r="B167" s="42"/>
      <c r="C167" s="217" t="s">
        <v>272</v>
      </c>
      <c r="D167" s="217" t="s">
        <v>153</v>
      </c>
      <c r="E167" s="218" t="s">
        <v>1218</v>
      </c>
      <c r="F167" s="219" t="s">
        <v>1219</v>
      </c>
      <c r="G167" s="220" t="s">
        <v>193</v>
      </c>
      <c r="H167" s="221">
        <v>83.5</v>
      </c>
      <c r="I167" s="222"/>
      <c r="J167" s="223">
        <f>ROUND(I167*H167,2)</f>
        <v>0</v>
      </c>
      <c r="K167" s="219" t="s">
        <v>157</v>
      </c>
      <c r="L167" s="47"/>
      <c r="M167" s="224" t="s">
        <v>19</v>
      </c>
      <c r="N167" s="225" t="s">
        <v>47</v>
      </c>
      <c r="O167" s="87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8" t="s">
        <v>158</v>
      </c>
      <c r="AT167" s="228" t="s">
        <v>153</v>
      </c>
      <c r="AU167" s="228" t="s">
        <v>85</v>
      </c>
      <c r="AY167" s="20" t="s">
        <v>151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20" t="s">
        <v>83</v>
      </c>
      <c r="BK167" s="229">
        <f>ROUND(I167*H167,2)</f>
        <v>0</v>
      </c>
      <c r="BL167" s="20" t="s">
        <v>158</v>
      </c>
      <c r="BM167" s="228" t="s">
        <v>1855</v>
      </c>
    </row>
    <row r="168" s="2" customFormat="1">
      <c r="A168" s="41"/>
      <c r="B168" s="42"/>
      <c r="C168" s="43"/>
      <c r="D168" s="230" t="s">
        <v>160</v>
      </c>
      <c r="E168" s="43"/>
      <c r="F168" s="231" t="s">
        <v>1221</v>
      </c>
      <c r="G168" s="43"/>
      <c r="H168" s="43"/>
      <c r="I168" s="232"/>
      <c r="J168" s="43"/>
      <c r="K168" s="43"/>
      <c r="L168" s="47"/>
      <c r="M168" s="233"/>
      <c r="N168" s="23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160</v>
      </c>
      <c r="AU168" s="20" t="s">
        <v>85</v>
      </c>
    </row>
    <row r="169" s="13" customFormat="1">
      <c r="A169" s="13"/>
      <c r="B169" s="235"/>
      <c r="C169" s="236"/>
      <c r="D169" s="237" t="s">
        <v>162</v>
      </c>
      <c r="E169" s="238" t="s">
        <v>19</v>
      </c>
      <c r="F169" s="239" t="s">
        <v>1854</v>
      </c>
      <c r="G169" s="236"/>
      <c r="H169" s="240">
        <v>83.5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162</v>
      </c>
      <c r="AU169" s="246" t="s">
        <v>85</v>
      </c>
      <c r="AV169" s="13" t="s">
        <v>85</v>
      </c>
      <c r="AW169" s="13" t="s">
        <v>37</v>
      </c>
      <c r="AX169" s="13" t="s">
        <v>83</v>
      </c>
      <c r="AY169" s="246" t="s">
        <v>151</v>
      </c>
    </row>
    <row r="170" s="2" customFormat="1" ht="24.15" customHeight="1">
      <c r="A170" s="41"/>
      <c r="B170" s="42"/>
      <c r="C170" s="217" t="s">
        <v>278</v>
      </c>
      <c r="D170" s="217" t="s">
        <v>153</v>
      </c>
      <c r="E170" s="218" t="s">
        <v>1222</v>
      </c>
      <c r="F170" s="219" t="s">
        <v>1223</v>
      </c>
      <c r="G170" s="220" t="s">
        <v>193</v>
      </c>
      <c r="H170" s="221">
        <v>83.5</v>
      </c>
      <c r="I170" s="222"/>
      <c r="J170" s="223">
        <f>ROUND(I170*H170,2)</f>
        <v>0</v>
      </c>
      <c r="K170" s="219" t="s">
        <v>157</v>
      </c>
      <c r="L170" s="47"/>
      <c r="M170" s="224" t="s">
        <v>19</v>
      </c>
      <c r="N170" s="225" t="s">
        <v>47</v>
      </c>
      <c r="O170" s="87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158</v>
      </c>
      <c r="AT170" s="228" t="s">
        <v>153</v>
      </c>
      <c r="AU170" s="228" t="s">
        <v>85</v>
      </c>
      <c r="AY170" s="20" t="s">
        <v>151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83</v>
      </c>
      <c r="BK170" s="229">
        <f>ROUND(I170*H170,2)</f>
        <v>0</v>
      </c>
      <c r="BL170" s="20" t="s">
        <v>158</v>
      </c>
      <c r="BM170" s="228" t="s">
        <v>1856</v>
      </c>
    </row>
    <row r="171" s="2" customFormat="1">
      <c r="A171" s="41"/>
      <c r="B171" s="42"/>
      <c r="C171" s="43"/>
      <c r="D171" s="230" t="s">
        <v>160</v>
      </c>
      <c r="E171" s="43"/>
      <c r="F171" s="231" t="s">
        <v>1225</v>
      </c>
      <c r="G171" s="43"/>
      <c r="H171" s="43"/>
      <c r="I171" s="232"/>
      <c r="J171" s="43"/>
      <c r="K171" s="43"/>
      <c r="L171" s="47"/>
      <c r="M171" s="233"/>
      <c r="N171" s="23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160</v>
      </c>
      <c r="AU171" s="20" t="s">
        <v>85</v>
      </c>
    </row>
    <row r="172" s="13" customFormat="1">
      <c r="A172" s="13"/>
      <c r="B172" s="235"/>
      <c r="C172" s="236"/>
      <c r="D172" s="237" t="s">
        <v>162</v>
      </c>
      <c r="E172" s="238" t="s">
        <v>19</v>
      </c>
      <c r="F172" s="239" t="s">
        <v>1852</v>
      </c>
      <c r="G172" s="236"/>
      <c r="H172" s="240">
        <v>88.5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162</v>
      </c>
      <c r="AU172" s="246" t="s">
        <v>85</v>
      </c>
      <c r="AV172" s="13" t="s">
        <v>85</v>
      </c>
      <c r="AW172" s="13" t="s">
        <v>37</v>
      </c>
      <c r="AX172" s="13" t="s">
        <v>76</v>
      </c>
      <c r="AY172" s="246" t="s">
        <v>151</v>
      </c>
    </row>
    <row r="173" s="13" customFormat="1">
      <c r="A173" s="13"/>
      <c r="B173" s="235"/>
      <c r="C173" s="236"/>
      <c r="D173" s="237" t="s">
        <v>162</v>
      </c>
      <c r="E173" s="238" t="s">
        <v>19</v>
      </c>
      <c r="F173" s="239" t="s">
        <v>1838</v>
      </c>
      <c r="G173" s="236"/>
      <c r="H173" s="240">
        <v>-5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162</v>
      </c>
      <c r="AU173" s="246" t="s">
        <v>85</v>
      </c>
      <c r="AV173" s="13" t="s">
        <v>85</v>
      </c>
      <c r="AW173" s="13" t="s">
        <v>37</v>
      </c>
      <c r="AX173" s="13" t="s">
        <v>76</v>
      </c>
      <c r="AY173" s="246" t="s">
        <v>151</v>
      </c>
    </row>
    <row r="174" s="14" customFormat="1">
      <c r="A174" s="14"/>
      <c r="B174" s="247"/>
      <c r="C174" s="248"/>
      <c r="D174" s="237" t="s">
        <v>162</v>
      </c>
      <c r="E174" s="249" t="s">
        <v>19</v>
      </c>
      <c r="F174" s="250" t="s">
        <v>176</v>
      </c>
      <c r="G174" s="248"/>
      <c r="H174" s="251">
        <v>83.5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162</v>
      </c>
      <c r="AU174" s="257" t="s">
        <v>85</v>
      </c>
      <c r="AV174" s="14" t="s">
        <v>158</v>
      </c>
      <c r="AW174" s="14" t="s">
        <v>37</v>
      </c>
      <c r="AX174" s="14" t="s">
        <v>83</v>
      </c>
      <c r="AY174" s="257" t="s">
        <v>151</v>
      </c>
    </row>
    <row r="175" s="2" customFormat="1" ht="37.8" customHeight="1">
      <c r="A175" s="41"/>
      <c r="B175" s="42"/>
      <c r="C175" s="217" t="s">
        <v>284</v>
      </c>
      <c r="D175" s="217" t="s">
        <v>153</v>
      </c>
      <c r="E175" s="218" t="s">
        <v>1231</v>
      </c>
      <c r="F175" s="219" t="s">
        <v>1232</v>
      </c>
      <c r="G175" s="220" t="s">
        <v>193</v>
      </c>
      <c r="H175" s="221">
        <v>125.89</v>
      </c>
      <c r="I175" s="222"/>
      <c r="J175" s="223">
        <f>ROUND(I175*H175,2)</f>
        <v>0</v>
      </c>
      <c r="K175" s="219" t="s">
        <v>157</v>
      </c>
      <c r="L175" s="47"/>
      <c r="M175" s="224" t="s">
        <v>19</v>
      </c>
      <c r="N175" s="225" t="s">
        <v>47</v>
      </c>
      <c r="O175" s="87"/>
      <c r="P175" s="226">
        <f>O175*H175</f>
        <v>0</v>
      </c>
      <c r="Q175" s="226">
        <v>0.089219999999999994</v>
      </c>
      <c r="R175" s="226">
        <f>Q175*H175</f>
        <v>11.2319058</v>
      </c>
      <c r="S175" s="226">
        <v>0</v>
      </c>
      <c r="T175" s="22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158</v>
      </c>
      <c r="AT175" s="228" t="s">
        <v>153</v>
      </c>
      <c r="AU175" s="228" t="s">
        <v>85</v>
      </c>
      <c r="AY175" s="20" t="s">
        <v>151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0" t="s">
        <v>83</v>
      </c>
      <c r="BK175" s="229">
        <f>ROUND(I175*H175,2)</f>
        <v>0</v>
      </c>
      <c r="BL175" s="20" t="s">
        <v>158</v>
      </c>
      <c r="BM175" s="228" t="s">
        <v>1857</v>
      </c>
    </row>
    <row r="176" s="2" customFormat="1">
      <c r="A176" s="41"/>
      <c r="B176" s="42"/>
      <c r="C176" s="43"/>
      <c r="D176" s="230" t="s">
        <v>160</v>
      </c>
      <c r="E176" s="43"/>
      <c r="F176" s="231" t="s">
        <v>1234</v>
      </c>
      <c r="G176" s="43"/>
      <c r="H176" s="43"/>
      <c r="I176" s="232"/>
      <c r="J176" s="43"/>
      <c r="K176" s="43"/>
      <c r="L176" s="47"/>
      <c r="M176" s="233"/>
      <c r="N176" s="23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160</v>
      </c>
      <c r="AU176" s="20" t="s">
        <v>85</v>
      </c>
    </row>
    <row r="177" s="13" customFormat="1">
      <c r="A177" s="13"/>
      <c r="B177" s="235"/>
      <c r="C177" s="236"/>
      <c r="D177" s="237" t="s">
        <v>162</v>
      </c>
      <c r="E177" s="238" t="s">
        <v>19</v>
      </c>
      <c r="F177" s="239" t="s">
        <v>1858</v>
      </c>
      <c r="G177" s="236"/>
      <c r="H177" s="240">
        <v>134.5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162</v>
      </c>
      <c r="AU177" s="246" t="s">
        <v>85</v>
      </c>
      <c r="AV177" s="13" t="s">
        <v>85</v>
      </c>
      <c r="AW177" s="13" t="s">
        <v>37</v>
      </c>
      <c r="AX177" s="13" t="s">
        <v>76</v>
      </c>
      <c r="AY177" s="246" t="s">
        <v>151</v>
      </c>
    </row>
    <row r="178" s="13" customFormat="1">
      <c r="A178" s="13"/>
      <c r="B178" s="235"/>
      <c r="C178" s="236"/>
      <c r="D178" s="237" t="s">
        <v>162</v>
      </c>
      <c r="E178" s="238" t="s">
        <v>19</v>
      </c>
      <c r="F178" s="239" t="s">
        <v>1859</v>
      </c>
      <c r="G178" s="236"/>
      <c r="H178" s="240">
        <v>-8.6099999999999994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162</v>
      </c>
      <c r="AU178" s="246" t="s">
        <v>85</v>
      </c>
      <c r="AV178" s="13" t="s">
        <v>85</v>
      </c>
      <c r="AW178" s="13" t="s">
        <v>37</v>
      </c>
      <c r="AX178" s="13" t="s">
        <v>76</v>
      </c>
      <c r="AY178" s="246" t="s">
        <v>151</v>
      </c>
    </row>
    <row r="179" s="14" customFormat="1">
      <c r="A179" s="14"/>
      <c r="B179" s="247"/>
      <c r="C179" s="248"/>
      <c r="D179" s="237" t="s">
        <v>162</v>
      </c>
      <c r="E179" s="249" t="s">
        <v>19</v>
      </c>
      <c r="F179" s="250" t="s">
        <v>176</v>
      </c>
      <c r="G179" s="248"/>
      <c r="H179" s="251">
        <v>125.89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162</v>
      </c>
      <c r="AU179" s="257" t="s">
        <v>85</v>
      </c>
      <c r="AV179" s="14" t="s">
        <v>158</v>
      </c>
      <c r="AW179" s="14" t="s">
        <v>37</v>
      </c>
      <c r="AX179" s="14" t="s">
        <v>83</v>
      </c>
      <c r="AY179" s="257" t="s">
        <v>151</v>
      </c>
    </row>
    <row r="180" s="2" customFormat="1" ht="44.25" customHeight="1">
      <c r="A180" s="41"/>
      <c r="B180" s="42"/>
      <c r="C180" s="217" t="s">
        <v>290</v>
      </c>
      <c r="D180" s="217" t="s">
        <v>153</v>
      </c>
      <c r="E180" s="218" t="s">
        <v>1262</v>
      </c>
      <c r="F180" s="219" t="s">
        <v>1263</v>
      </c>
      <c r="G180" s="220" t="s">
        <v>193</v>
      </c>
      <c r="H180" s="221">
        <v>114</v>
      </c>
      <c r="I180" s="222"/>
      <c r="J180" s="223">
        <f>ROUND(I180*H180,2)</f>
        <v>0</v>
      </c>
      <c r="K180" s="219" t="s">
        <v>157</v>
      </c>
      <c r="L180" s="47"/>
      <c r="M180" s="224" t="s">
        <v>19</v>
      </c>
      <c r="N180" s="225" t="s">
        <v>47</v>
      </c>
      <c r="O180" s="87"/>
      <c r="P180" s="226">
        <f>O180*H180</f>
        <v>0</v>
      </c>
      <c r="Q180" s="226">
        <v>0.089219999999999994</v>
      </c>
      <c r="R180" s="226">
        <f>Q180*H180</f>
        <v>10.17108</v>
      </c>
      <c r="S180" s="226">
        <v>0</v>
      </c>
      <c r="T180" s="22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158</v>
      </c>
      <c r="AT180" s="228" t="s">
        <v>153</v>
      </c>
      <c r="AU180" s="228" t="s">
        <v>85</v>
      </c>
      <c r="AY180" s="20" t="s">
        <v>151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83</v>
      </c>
      <c r="BK180" s="229">
        <f>ROUND(I180*H180,2)</f>
        <v>0</v>
      </c>
      <c r="BL180" s="20" t="s">
        <v>158</v>
      </c>
      <c r="BM180" s="228" t="s">
        <v>1860</v>
      </c>
    </row>
    <row r="181" s="2" customFormat="1">
      <c r="A181" s="41"/>
      <c r="B181" s="42"/>
      <c r="C181" s="43"/>
      <c r="D181" s="230" t="s">
        <v>160</v>
      </c>
      <c r="E181" s="43"/>
      <c r="F181" s="231" t="s">
        <v>1265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160</v>
      </c>
      <c r="AU181" s="20" t="s">
        <v>85</v>
      </c>
    </row>
    <row r="182" s="13" customFormat="1">
      <c r="A182" s="13"/>
      <c r="B182" s="235"/>
      <c r="C182" s="236"/>
      <c r="D182" s="237" t="s">
        <v>162</v>
      </c>
      <c r="E182" s="238" t="s">
        <v>19</v>
      </c>
      <c r="F182" s="239" t="s">
        <v>1861</v>
      </c>
      <c r="G182" s="236"/>
      <c r="H182" s="240">
        <v>121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162</v>
      </c>
      <c r="AU182" s="246" t="s">
        <v>85</v>
      </c>
      <c r="AV182" s="13" t="s">
        <v>85</v>
      </c>
      <c r="AW182" s="13" t="s">
        <v>37</v>
      </c>
      <c r="AX182" s="13" t="s">
        <v>76</v>
      </c>
      <c r="AY182" s="246" t="s">
        <v>151</v>
      </c>
    </row>
    <row r="183" s="13" customFormat="1">
      <c r="A183" s="13"/>
      <c r="B183" s="235"/>
      <c r="C183" s="236"/>
      <c r="D183" s="237" t="s">
        <v>162</v>
      </c>
      <c r="E183" s="238" t="s">
        <v>19</v>
      </c>
      <c r="F183" s="239" t="s">
        <v>1862</v>
      </c>
      <c r="G183" s="236"/>
      <c r="H183" s="240">
        <v>-7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162</v>
      </c>
      <c r="AU183" s="246" t="s">
        <v>85</v>
      </c>
      <c r="AV183" s="13" t="s">
        <v>85</v>
      </c>
      <c r="AW183" s="13" t="s">
        <v>37</v>
      </c>
      <c r="AX183" s="13" t="s">
        <v>76</v>
      </c>
      <c r="AY183" s="246" t="s">
        <v>151</v>
      </c>
    </row>
    <row r="184" s="14" customFormat="1">
      <c r="A184" s="14"/>
      <c r="B184" s="247"/>
      <c r="C184" s="248"/>
      <c r="D184" s="237" t="s">
        <v>162</v>
      </c>
      <c r="E184" s="249" t="s">
        <v>19</v>
      </c>
      <c r="F184" s="250" t="s">
        <v>176</v>
      </c>
      <c r="G184" s="248"/>
      <c r="H184" s="251">
        <v>114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162</v>
      </c>
      <c r="AU184" s="257" t="s">
        <v>85</v>
      </c>
      <c r="AV184" s="14" t="s">
        <v>158</v>
      </c>
      <c r="AW184" s="14" t="s">
        <v>37</v>
      </c>
      <c r="AX184" s="14" t="s">
        <v>83</v>
      </c>
      <c r="AY184" s="257" t="s">
        <v>151</v>
      </c>
    </row>
    <row r="185" s="2" customFormat="1" ht="16.5" customHeight="1">
      <c r="A185" s="41"/>
      <c r="B185" s="42"/>
      <c r="C185" s="279" t="s">
        <v>298</v>
      </c>
      <c r="D185" s="279" t="s">
        <v>395</v>
      </c>
      <c r="E185" s="280" t="s">
        <v>1236</v>
      </c>
      <c r="F185" s="281" t="s">
        <v>1237</v>
      </c>
      <c r="G185" s="282" t="s">
        <v>193</v>
      </c>
      <c r="H185" s="283">
        <v>245.43700000000001</v>
      </c>
      <c r="I185" s="284"/>
      <c r="J185" s="285">
        <f>ROUND(I185*H185,2)</f>
        <v>0</v>
      </c>
      <c r="K185" s="281" t="s">
        <v>157</v>
      </c>
      <c r="L185" s="286"/>
      <c r="M185" s="287" t="s">
        <v>19</v>
      </c>
      <c r="N185" s="288" t="s">
        <v>47</v>
      </c>
      <c r="O185" s="87"/>
      <c r="P185" s="226">
        <f>O185*H185</f>
        <v>0</v>
      </c>
      <c r="Q185" s="226">
        <v>0.13200000000000001</v>
      </c>
      <c r="R185" s="226">
        <f>Q185*H185</f>
        <v>32.397684000000005</v>
      </c>
      <c r="S185" s="226">
        <v>0</v>
      </c>
      <c r="T185" s="22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8" t="s">
        <v>208</v>
      </c>
      <c r="AT185" s="228" t="s">
        <v>395</v>
      </c>
      <c r="AU185" s="228" t="s">
        <v>85</v>
      </c>
      <c r="AY185" s="20" t="s">
        <v>151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20" t="s">
        <v>83</v>
      </c>
      <c r="BK185" s="229">
        <f>ROUND(I185*H185,2)</f>
        <v>0</v>
      </c>
      <c r="BL185" s="20" t="s">
        <v>158</v>
      </c>
      <c r="BM185" s="228" t="s">
        <v>1863</v>
      </c>
    </row>
    <row r="186" s="13" customFormat="1">
      <c r="A186" s="13"/>
      <c r="B186" s="235"/>
      <c r="C186" s="236"/>
      <c r="D186" s="237" t="s">
        <v>162</v>
      </c>
      <c r="E186" s="238" t="s">
        <v>19</v>
      </c>
      <c r="F186" s="239" t="s">
        <v>1864</v>
      </c>
      <c r="G186" s="236"/>
      <c r="H186" s="240">
        <v>245.43700000000001</v>
      </c>
      <c r="I186" s="241"/>
      <c r="J186" s="236"/>
      <c r="K186" s="236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162</v>
      </c>
      <c r="AU186" s="246" t="s">
        <v>85</v>
      </c>
      <c r="AV186" s="13" t="s">
        <v>85</v>
      </c>
      <c r="AW186" s="13" t="s">
        <v>37</v>
      </c>
      <c r="AX186" s="13" t="s">
        <v>83</v>
      </c>
      <c r="AY186" s="246" t="s">
        <v>151</v>
      </c>
    </row>
    <row r="187" s="2" customFormat="1" ht="16.5" customHeight="1">
      <c r="A187" s="41"/>
      <c r="B187" s="42"/>
      <c r="C187" s="279" t="s">
        <v>304</v>
      </c>
      <c r="D187" s="279" t="s">
        <v>395</v>
      </c>
      <c r="E187" s="280" t="s">
        <v>1245</v>
      </c>
      <c r="F187" s="281" t="s">
        <v>1246</v>
      </c>
      <c r="G187" s="282" t="s">
        <v>193</v>
      </c>
      <c r="H187" s="283">
        <v>0.5</v>
      </c>
      <c r="I187" s="284"/>
      <c r="J187" s="285">
        <f>ROUND(I187*H187,2)</f>
        <v>0</v>
      </c>
      <c r="K187" s="281" t="s">
        <v>157</v>
      </c>
      <c r="L187" s="286"/>
      <c r="M187" s="287" t="s">
        <v>19</v>
      </c>
      <c r="N187" s="288" t="s">
        <v>47</v>
      </c>
      <c r="O187" s="87"/>
      <c r="P187" s="226">
        <f>O187*H187</f>
        <v>0</v>
      </c>
      <c r="Q187" s="226">
        <v>0.13100000000000001</v>
      </c>
      <c r="R187" s="226">
        <f>Q187*H187</f>
        <v>0.065500000000000003</v>
      </c>
      <c r="S187" s="226">
        <v>0</v>
      </c>
      <c r="T187" s="22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8" t="s">
        <v>208</v>
      </c>
      <c r="AT187" s="228" t="s">
        <v>395</v>
      </c>
      <c r="AU187" s="228" t="s">
        <v>85</v>
      </c>
      <c r="AY187" s="20" t="s">
        <v>151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20" t="s">
        <v>83</v>
      </c>
      <c r="BK187" s="229">
        <f>ROUND(I187*H187,2)</f>
        <v>0</v>
      </c>
      <c r="BL187" s="20" t="s">
        <v>158</v>
      </c>
      <c r="BM187" s="228" t="s">
        <v>1865</v>
      </c>
    </row>
    <row r="188" s="2" customFormat="1" ht="44.25" customHeight="1">
      <c r="A188" s="41"/>
      <c r="B188" s="42"/>
      <c r="C188" s="217" t="s">
        <v>322</v>
      </c>
      <c r="D188" s="217" t="s">
        <v>153</v>
      </c>
      <c r="E188" s="218" t="s">
        <v>1866</v>
      </c>
      <c r="F188" s="219" t="s">
        <v>1867</v>
      </c>
      <c r="G188" s="220" t="s">
        <v>193</v>
      </c>
      <c r="H188" s="221">
        <v>0.5</v>
      </c>
      <c r="I188" s="222"/>
      <c r="J188" s="223">
        <f>ROUND(I188*H188,2)</f>
        <v>0</v>
      </c>
      <c r="K188" s="219" t="s">
        <v>157</v>
      </c>
      <c r="L188" s="47"/>
      <c r="M188" s="224" t="s">
        <v>19</v>
      </c>
      <c r="N188" s="225" t="s">
        <v>47</v>
      </c>
      <c r="O188" s="87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8" t="s">
        <v>158</v>
      </c>
      <c r="AT188" s="228" t="s">
        <v>153</v>
      </c>
      <c r="AU188" s="228" t="s">
        <v>85</v>
      </c>
      <c r="AY188" s="20" t="s">
        <v>151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20" t="s">
        <v>83</v>
      </c>
      <c r="BK188" s="229">
        <f>ROUND(I188*H188,2)</f>
        <v>0</v>
      </c>
      <c r="BL188" s="20" t="s">
        <v>158</v>
      </c>
      <c r="BM188" s="228" t="s">
        <v>1868</v>
      </c>
    </row>
    <row r="189" s="2" customFormat="1">
      <c r="A189" s="41"/>
      <c r="B189" s="42"/>
      <c r="C189" s="43"/>
      <c r="D189" s="230" t="s">
        <v>160</v>
      </c>
      <c r="E189" s="43"/>
      <c r="F189" s="231" t="s">
        <v>1869</v>
      </c>
      <c r="G189" s="43"/>
      <c r="H189" s="43"/>
      <c r="I189" s="232"/>
      <c r="J189" s="43"/>
      <c r="K189" s="43"/>
      <c r="L189" s="47"/>
      <c r="M189" s="233"/>
      <c r="N189" s="23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160</v>
      </c>
      <c r="AU189" s="20" t="s">
        <v>85</v>
      </c>
    </row>
    <row r="190" s="2" customFormat="1" ht="37.8" customHeight="1">
      <c r="A190" s="41"/>
      <c r="B190" s="42"/>
      <c r="C190" s="217" t="s">
        <v>7</v>
      </c>
      <c r="D190" s="217" t="s">
        <v>153</v>
      </c>
      <c r="E190" s="218" t="s">
        <v>1277</v>
      </c>
      <c r="F190" s="219" t="s">
        <v>1278</v>
      </c>
      <c r="G190" s="220" t="s">
        <v>193</v>
      </c>
      <c r="H190" s="221">
        <v>35.609999999999999</v>
      </c>
      <c r="I190" s="222"/>
      <c r="J190" s="223">
        <f>ROUND(I190*H190,2)</f>
        <v>0</v>
      </c>
      <c r="K190" s="219" t="s">
        <v>157</v>
      </c>
      <c r="L190" s="47"/>
      <c r="M190" s="224" t="s">
        <v>19</v>
      </c>
      <c r="N190" s="225" t="s">
        <v>47</v>
      </c>
      <c r="O190" s="87"/>
      <c r="P190" s="226">
        <f>O190*H190</f>
        <v>0</v>
      </c>
      <c r="Q190" s="226">
        <v>0.090620000000000006</v>
      </c>
      <c r="R190" s="226">
        <f>Q190*H190</f>
        <v>3.2269782</v>
      </c>
      <c r="S190" s="226">
        <v>0</v>
      </c>
      <c r="T190" s="22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8" t="s">
        <v>158</v>
      </c>
      <c r="AT190" s="228" t="s">
        <v>153</v>
      </c>
      <c r="AU190" s="228" t="s">
        <v>85</v>
      </c>
      <c r="AY190" s="20" t="s">
        <v>151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20" t="s">
        <v>83</v>
      </c>
      <c r="BK190" s="229">
        <f>ROUND(I190*H190,2)</f>
        <v>0</v>
      </c>
      <c r="BL190" s="20" t="s">
        <v>158</v>
      </c>
      <c r="BM190" s="228" t="s">
        <v>1870</v>
      </c>
    </row>
    <row r="191" s="2" customFormat="1">
      <c r="A191" s="41"/>
      <c r="B191" s="42"/>
      <c r="C191" s="43"/>
      <c r="D191" s="230" t="s">
        <v>160</v>
      </c>
      <c r="E191" s="43"/>
      <c r="F191" s="231" t="s">
        <v>1280</v>
      </c>
      <c r="G191" s="43"/>
      <c r="H191" s="43"/>
      <c r="I191" s="232"/>
      <c r="J191" s="43"/>
      <c r="K191" s="43"/>
      <c r="L191" s="47"/>
      <c r="M191" s="233"/>
      <c r="N191" s="23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160</v>
      </c>
      <c r="AU191" s="20" t="s">
        <v>85</v>
      </c>
    </row>
    <row r="192" s="13" customFormat="1">
      <c r="A192" s="13"/>
      <c r="B192" s="235"/>
      <c r="C192" s="236"/>
      <c r="D192" s="237" t="s">
        <v>162</v>
      </c>
      <c r="E192" s="238" t="s">
        <v>19</v>
      </c>
      <c r="F192" s="239" t="s">
        <v>1813</v>
      </c>
      <c r="G192" s="236"/>
      <c r="H192" s="240">
        <v>25</v>
      </c>
      <c r="I192" s="241"/>
      <c r="J192" s="236"/>
      <c r="K192" s="236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162</v>
      </c>
      <c r="AU192" s="246" t="s">
        <v>85</v>
      </c>
      <c r="AV192" s="13" t="s">
        <v>85</v>
      </c>
      <c r="AW192" s="13" t="s">
        <v>37</v>
      </c>
      <c r="AX192" s="13" t="s">
        <v>76</v>
      </c>
      <c r="AY192" s="246" t="s">
        <v>151</v>
      </c>
    </row>
    <row r="193" s="13" customFormat="1">
      <c r="A193" s="13"/>
      <c r="B193" s="235"/>
      <c r="C193" s="236"/>
      <c r="D193" s="237" t="s">
        <v>162</v>
      </c>
      <c r="E193" s="238" t="s">
        <v>19</v>
      </c>
      <c r="F193" s="239" t="s">
        <v>1814</v>
      </c>
      <c r="G193" s="236"/>
      <c r="H193" s="240">
        <v>12.5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162</v>
      </c>
      <c r="AU193" s="246" t="s">
        <v>85</v>
      </c>
      <c r="AV193" s="13" t="s">
        <v>85</v>
      </c>
      <c r="AW193" s="13" t="s">
        <v>37</v>
      </c>
      <c r="AX193" s="13" t="s">
        <v>76</v>
      </c>
      <c r="AY193" s="246" t="s">
        <v>151</v>
      </c>
    </row>
    <row r="194" s="13" customFormat="1">
      <c r="A194" s="13"/>
      <c r="B194" s="235"/>
      <c r="C194" s="236"/>
      <c r="D194" s="237" t="s">
        <v>162</v>
      </c>
      <c r="E194" s="238" t="s">
        <v>19</v>
      </c>
      <c r="F194" s="239" t="s">
        <v>1871</v>
      </c>
      <c r="G194" s="236"/>
      <c r="H194" s="240">
        <v>-1.8899999999999999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162</v>
      </c>
      <c r="AU194" s="246" t="s">
        <v>85</v>
      </c>
      <c r="AV194" s="13" t="s">
        <v>85</v>
      </c>
      <c r="AW194" s="13" t="s">
        <v>37</v>
      </c>
      <c r="AX194" s="13" t="s">
        <v>76</v>
      </c>
      <c r="AY194" s="246" t="s">
        <v>151</v>
      </c>
    </row>
    <row r="195" s="14" customFormat="1">
      <c r="A195" s="14"/>
      <c r="B195" s="247"/>
      <c r="C195" s="248"/>
      <c r="D195" s="237" t="s">
        <v>162</v>
      </c>
      <c r="E195" s="249" t="s">
        <v>19</v>
      </c>
      <c r="F195" s="250" t="s">
        <v>176</v>
      </c>
      <c r="G195" s="248"/>
      <c r="H195" s="251">
        <v>35.609999999999999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162</v>
      </c>
      <c r="AU195" s="257" t="s">
        <v>85</v>
      </c>
      <c r="AV195" s="14" t="s">
        <v>158</v>
      </c>
      <c r="AW195" s="14" t="s">
        <v>37</v>
      </c>
      <c r="AX195" s="14" t="s">
        <v>83</v>
      </c>
      <c r="AY195" s="257" t="s">
        <v>151</v>
      </c>
    </row>
    <row r="196" s="2" customFormat="1" ht="16.5" customHeight="1">
      <c r="A196" s="41"/>
      <c r="B196" s="42"/>
      <c r="C196" s="279" t="s">
        <v>336</v>
      </c>
      <c r="D196" s="279" t="s">
        <v>395</v>
      </c>
      <c r="E196" s="280" t="s">
        <v>1282</v>
      </c>
      <c r="F196" s="281" t="s">
        <v>1283</v>
      </c>
      <c r="G196" s="282" t="s">
        <v>193</v>
      </c>
      <c r="H196" s="283">
        <v>19.199000000000002</v>
      </c>
      <c r="I196" s="284"/>
      <c r="J196" s="285">
        <f>ROUND(I196*H196,2)</f>
        <v>0</v>
      </c>
      <c r="K196" s="281" t="s">
        <v>157</v>
      </c>
      <c r="L196" s="286"/>
      <c r="M196" s="287" t="s">
        <v>19</v>
      </c>
      <c r="N196" s="288" t="s">
        <v>47</v>
      </c>
      <c r="O196" s="87"/>
      <c r="P196" s="226">
        <f>O196*H196</f>
        <v>0</v>
      </c>
      <c r="Q196" s="226">
        <v>0.17599999999999999</v>
      </c>
      <c r="R196" s="226">
        <f>Q196*H196</f>
        <v>3.3790240000000002</v>
      </c>
      <c r="S196" s="226">
        <v>0</v>
      </c>
      <c r="T196" s="22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8" t="s">
        <v>208</v>
      </c>
      <c r="AT196" s="228" t="s">
        <v>395</v>
      </c>
      <c r="AU196" s="228" t="s">
        <v>85</v>
      </c>
      <c r="AY196" s="20" t="s">
        <v>151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20" t="s">
        <v>83</v>
      </c>
      <c r="BK196" s="229">
        <f>ROUND(I196*H196,2)</f>
        <v>0</v>
      </c>
      <c r="BL196" s="20" t="s">
        <v>158</v>
      </c>
      <c r="BM196" s="228" t="s">
        <v>1872</v>
      </c>
    </row>
    <row r="197" s="13" customFormat="1">
      <c r="A197" s="13"/>
      <c r="B197" s="235"/>
      <c r="C197" s="236"/>
      <c r="D197" s="237" t="s">
        <v>162</v>
      </c>
      <c r="E197" s="238" t="s">
        <v>19</v>
      </c>
      <c r="F197" s="239" t="s">
        <v>1873</v>
      </c>
      <c r="G197" s="236"/>
      <c r="H197" s="240">
        <v>19.850000000000001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162</v>
      </c>
      <c r="AU197" s="246" t="s">
        <v>85</v>
      </c>
      <c r="AV197" s="13" t="s">
        <v>85</v>
      </c>
      <c r="AW197" s="13" t="s">
        <v>37</v>
      </c>
      <c r="AX197" s="13" t="s">
        <v>76</v>
      </c>
      <c r="AY197" s="246" t="s">
        <v>151</v>
      </c>
    </row>
    <row r="198" s="13" customFormat="1">
      <c r="A198" s="13"/>
      <c r="B198" s="235"/>
      <c r="C198" s="236"/>
      <c r="D198" s="237" t="s">
        <v>162</v>
      </c>
      <c r="E198" s="238" t="s">
        <v>19</v>
      </c>
      <c r="F198" s="239" t="s">
        <v>1874</v>
      </c>
      <c r="G198" s="236"/>
      <c r="H198" s="240">
        <v>-1.21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162</v>
      </c>
      <c r="AU198" s="246" t="s">
        <v>85</v>
      </c>
      <c r="AV198" s="13" t="s">
        <v>85</v>
      </c>
      <c r="AW198" s="13" t="s">
        <v>37</v>
      </c>
      <c r="AX198" s="13" t="s">
        <v>76</v>
      </c>
      <c r="AY198" s="246" t="s">
        <v>151</v>
      </c>
    </row>
    <row r="199" s="16" customFormat="1">
      <c r="A199" s="16"/>
      <c r="B199" s="268"/>
      <c r="C199" s="269"/>
      <c r="D199" s="237" t="s">
        <v>162</v>
      </c>
      <c r="E199" s="270" t="s">
        <v>19</v>
      </c>
      <c r="F199" s="271" t="s">
        <v>239</v>
      </c>
      <c r="G199" s="269"/>
      <c r="H199" s="272">
        <v>18.640000000000001</v>
      </c>
      <c r="I199" s="273"/>
      <c r="J199" s="269"/>
      <c r="K199" s="269"/>
      <c r="L199" s="274"/>
      <c r="M199" s="275"/>
      <c r="N199" s="276"/>
      <c r="O199" s="276"/>
      <c r="P199" s="276"/>
      <c r="Q199" s="276"/>
      <c r="R199" s="276"/>
      <c r="S199" s="276"/>
      <c r="T199" s="277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78" t="s">
        <v>162</v>
      </c>
      <c r="AU199" s="278" t="s">
        <v>85</v>
      </c>
      <c r="AV199" s="16" t="s">
        <v>94</v>
      </c>
      <c r="AW199" s="16" t="s">
        <v>37</v>
      </c>
      <c r="AX199" s="16" t="s">
        <v>76</v>
      </c>
      <c r="AY199" s="278" t="s">
        <v>151</v>
      </c>
    </row>
    <row r="200" s="13" customFormat="1">
      <c r="A200" s="13"/>
      <c r="B200" s="235"/>
      <c r="C200" s="236"/>
      <c r="D200" s="237" t="s">
        <v>162</v>
      </c>
      <c r="E200" s="238" t="s">
        <v>19</v>
      </c>
      <c r="F200" s="239" t="s">
        <v>1875</v>
      </c>
      <c r="G200" s="236"/>
      <c r="H200" s="240">
        <v>19.199000000000002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162</v>
      </c>
      <c r="AU200" s="246" t="s">
        <v>85</v>
      </c>
      <c r="AV200" s="13" t="s">
        <v>85</v>
      </c>
      <c r="AW200" s="13" t="s">
        <v>37</v>
      </c>
      <c r="AX200" s="13" t="s">
        <v>83</v>
      </c>
      <c r="AY200" s="246" t="s">
        <v>151</v>
      </c>
    </row>
    <row r="201" s="2" customFormat="1" ht="16.5" customHeight="1">
      <c r="A201" s="41"/>
      <c r="B201" s="42"/>
      <c r="C201" s="279" t="s">
        <v>342</v>
      </c>
      <c r="D201" s="279" t="s">
        <v>395</v>
      </c>
      <c r="E201" s="280" t="s">
        <v>1286</v>
      </c>
      <c r="F201" s="281" t="s">
        <v>1287</v>
      </c>
      <c r="G201" s="282" t="s">
        <v>193</v>
      </c>
      <c r="H201" s="283">
        <v>12.175000000000001</v>
      </c>
      <c r="I201" s="284"/>
      <c r="J201" s="285">
        <f>ROUND(I201*H201,2)</f>
        <v>0</v>
      </c>
      <c r="K201" s="281" t="s">
        <v>157</v>
      </c>
      <c r="L201" s="286"/>
      <c r="M201" s="287" t="s">
        <v>19</v>
      </c>
      <c r="N201" s="288" t="s">
        <v>47</v>
      </c>
      <c r="O201" s="87"/>
      <c r="P201" s="226">
        <f>O201*H201</f>
        <v>0</v>
      </c>
      <c r="Q201" s="226">
        <v>0.17499999999999999</v>
      </c>
      <c r="R201" s="226">
        <f>Q201*H201</f>
        <v>2.1306249999999998</v>
      </c>
      <c r="S201" s="226">
        <v>0</v>
      </c>
      <c r="T201" s="22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8" t="s">
        <v>208</v>
      </c>
      <c r="AT201" s="228" t="s">
        <v>395</v>
      </c>
      <c r="AU201" s="228" t="s">
        <v>85</v>
      </c>
      <c r="AY201" s="20" t="s">
        <v>151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20" t="s">
        <v>83</v>
      </c>
      <c r="BK201" s="229">
        <f>ROUND(I201*H201,2)</f>
        <v>0</v>
      </c>
      <c r="BL201" s="20" t="s">
        <v>158</v>
      </c>
      <c r="BM201" s="228" t="s">
        <v>1876</v>
      </c>
    </row>
    <row r="202" s="13" customFormat="1">
      <c r="A202" s="13"/>
      <c r="B202" s="235"/>
      <c r="C202" s="236"/>
      <c r="D202" s="237" t="s">
        <v>162</v>
      </c>
      <c r="E202" s="238" t="s">
        <v>19</v>
      </c>
      <c r="F202" s="239" t="s">
        <v>1877</v>
      </c>
      <c r="G202" s="236"/>
      <c r="H202" s="240">
        <v>12.875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162</v>
      </c>
      <c r="AU202" s="246" t="s">
        <v>85</v>
      </c>
      <c r="AV202" s="13" t="s">
        <v>85</v>
      </c>
      <c r="AW202" s="13" t="s">
        <v>37</v>
      </c>
      <c r="AX202" s="13" t="s">
        <v>76</v>
      </c>
      <c r="AY202" s="246" t="s">
        <v>151</v>
      </c>
    </row>
    <row r="203" s="13" customFormat="1">
      <c r="A203" s="13"/>
      <c r="B203" s="235"/>
      <c r="C203" s="236"/>
      <c r="D203" s="237" t="s">
        <v>162</v>
      </c>
      <c r="E203" s="238" t="s">
        <v>19</v>
      </c>
      <c r="F203" s="239" t="s">
        <v>1878</v>
      </c>
      <c r="G203" s="236"/>
      <c r="H203" s="240">
        <v>-0.69999999999999996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162</v>
      </c>
      <c r="AU203" s="246" t="s">
        <v>85</v>
      </c>
      <c r="AV203" s="13" t="s">
        <v>85</v>
      </c>
      <c r="AW203" s="13" t="s">
        <v>37</v>
      </c>
      <c r="AX203" s="13" t="s">
        <v>76</v>
      </c>
      <c r="AY203" s="246" t="s">
        <v>151</v>
      </c>
    </row>
    <row r="204" s="14" customFormat="1">
      <c r="A204" s="14"/>
      <c r="B204" s="247"/>
      <c r="C204" s="248"/>
      <c r="D204" s="237" t="s">
        <v>162</v>
      </c>
      <c r="E204" s="249" t="s">
        <v>19</v>
      </c>
      <c r="F204" s="250" t="s">
        <v>176</v>
      </c>
      <c r="G204" s="248"/>
      <c r="H204" s="251">
        <v>12.175000000000001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162</v>
      </c>
      <c r="AU204" s="257" t="s">
        <v>85</v>
      </c>
      <c r="AV204" s="14" t="s">
        <v>158</v>
      </c>
      <c r="AW204" s="14" t="s">
        <v>37</v>
      </c>
      <c r="AX204" s="14" t="s">
        <v>83</v>
      </c>
      <c r="AY204" s="257" t="s">
        <v>151</v>
      </c>
    </row>
    <row r="205" s="2" customFormat="1" ht="16.5" customHeight="1">
      <c r="A205" s="41"/>
      <c r="B205" s="42"/>
      <c r="C205" s="279" t="s">
        <v>350</v>
      </c>
      <c r="D205" s="279" t="s">
        <v>395</v>
      </c>
      <c r="E205" s="280" t="s">
        <v>1290</v>
      </c>
      <c r="F205" s="281" t="s">
        <v>1879</v>
      </c>
      <c r="G205" s="282" t="s">
        <v>193</v>
      </c>
      <c r="H205" s="283">
        <v>8.2780000000000005</v>
      </c>
      <c r="I205" s="284"/>
      <c r="J205" s="285">
        <f>ROUND(I205*H205,2)</f>
        <v>0</v>
      </c>
      <c r="K205" s="281" t="s">
        <v>157</v>
      </c>
      <c r="L205" s="286"/>
      <c r="M205" s="287" t="s">
        <v>19</v>
      </c>
      <c r="N205" s="288" t="s">
        <v>47</v>
      </c>
      <c r="O205" s="87"/>
      <c r="P205" s="226">
        <f>O205*H205</f>
        <v>0</v>
      </c>
      <c r="Q205" s="226">
        <v>0.17599999999999999</v>
      </c>
      <c r="R205" s="226">
        <f>Q205*H205</f>
        <v>1.456928</v>
      </c>
      <c r="S205" s="226">
        <v>0</v>
      </c>
      <c r="T205" s="22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8" t="s">
        <v>208</v>
      </c>
      <c r="AT205" s="228" t="s">
        <v>395</v>
      </c>
      <c r="AU205" s="228" t="s">
        <v>85</v>
      </c>
      <c r="AY205" s="20" t="s">
        <v>151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0" t="s">
        <v>83</v>
      </c>
      <c r="BK205" s="229">
        <f>ROUND(I205*H205,2)</f>
        <v>0</v>
      </c>
      <c r="BL205" s="20" t="s">
        <v>158</v>
      </c>
      <c r="BM205" s="228" t="s">
        <v>1880</v>
      </c>
    </row>
    <row r="206" s="13" customFormat="1">
      <c r="A206" s="13"/>
      <c r="B206" s="235"/>
      <c r="C206" s="236"/>
      <c r="D206" s="237" t="s">
        <v>162</v>
      </c>
      <c r="E206" s="238" t="s">
        <v>19</v>
      </c>
      <c r="F206" s="239" t="s">
        <v>1881</v>
      </c>
      <c r="G206" s="236"/>
      <c r="H206" s="240">
        <v>6.875</v>
      </c>
      <c r="I206" s="241"/>
      <c r="J206" s="236"/>
      <c r="K206" s="236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162</v>
      </c>
      <c r="AU206" s="246" t="s">
        <v>85</v>
      </c>
      <c r="AV206" s="13" t="s">
        <v>85</v>
      </c>
      <c r="AW206" s="13" t="s">
        <v>37</v>
      </c>
      <c r="AX206" s="13" t="s">
        <v>76</v>
      </c>
      <c r="AY206" s="246" t="s">
        <v>151</v>
      </c>
    </row>
    <row r="207" s="13" customFormat="1">
      <c r="A207" s="13"/>
      <c r="B207" s="235"/>
      <c r="C207" s="236"/>
      <c r="D207" s="237" t="s">
        <v>162</v>
      </c>
      <c r="E207" s="238" t="s">
        <v>19</v>
      </c>
      <c r="F207" s="239" t="s">
        <v>1882</v>
      </c>
      <c r="G207" s="236"/>
      <c r="H207" s="240">
        <v>1.75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162</v>
      </c>
      <c r="AU207" s="246" t="s">
        <v>85</v>
      </c>
      <c r="AV207" s="13" t="s">
        <v>85</v>
      </c>
      <c r="AW207" s="13" t="s">
        <v>37</v>
      </c>
      <c r="AX207" s="13" t="s">
        <v>76</v>
      </c>
      <c r="AY207" s="246" t="s">
        <v>151</v>
      </c>
    </row>
    <row r="208" s="13" customFormat="1">
      <c r="A208" s="13"/>
      <c r="B208" s="235"/>
      <c r="C208" s="236"/>
      <c r="D208" s="237" t="s">
        <v>162</v>
      </c>
      <c r="E208" s="238" t="s">
        <v>19</v>
      </c>
      <c r="F208" s="239" t="s">
        <v>1883</v>
      </c>
      <c r="G208" s="236"/>
      <c r="H208" s="240">
        <v>-0.58799999999999997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162</v>
      </c>
      <c r="AU208" s="246" t="s">
        <v>85</v>
      </c>
      <c r="AV208" s="13" t="s">
        <v>85</v>
      </c>
      <c r="AW208" s="13" t="s">
        <v>37</v>
      </c>
      <c r="AX208" s="13" t="s">
        <v>76</v>
      </c>
      <c r="AY208" s="246" t="s">
        <v>151</v>
      </c>
    </row>
    <row r="209" s="16" customFormat="1">
      <c r="A209" s="16"/>
      <c r="B209" s="268"/>
      <c r="C209" s="269"/>
      <c r="D209" s="237" t="s">
        <v>162</v>
      </c>
      <c r="E209" s="270" t="s">
        <v>19</v>
      </c>
      <c r="F209" s="271" t="s">
        <v>239</v>
      </c>
      <c r="G209" s="269"/>
      <c r="H209" s="272">
        <v>8.0370000000000008</v>
      </c>
      <c r="I209" s="273"/>
      <c r="J209" s="269"/>
      <c r="K209" s="269"/>
      <c r="L209" s="274"/>
      <c r="M209" s="275"/>
      <c r="N209" s="276"/>
      <c r="O209" s="276"/>
      <c r="P209" s="276"/>
      <c r="Q209" s="276"/>
      <c r="R209" s="276"/>
      <c r="S209" s="276"/>
      <c r="T209" s="277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8" t="s">
        <v>162</v>
      </c>
      <c r="AU209" s="278" t="s">
        <v>85</v>
      </c>
      <c r="AV209" s="16" t="s">
        <v>94</v>
      </c>
      <c r="AW209" s="16" t="s">
        <v>37</v>
      </c>
      <c r="AX209" s="16" t="s">
        <v>76</v>
      </c>
      <c r="AY209" s="278" t="s">
        <v>151</v>
      </c>
    </row>
    <row r="210" s="13" customFormat="1">
      <c r="A210" s="13"/>
      <c r="B210" s="235"/>
      <c r="C210" s="236"/>
      <c r="D210" s="237" t="s">
        <v>162</v>
      </c>
      <c r="E210" s="238" t="s">
        <v>19</v>
      </c>
      <c r="F210" s="239" t="s">
        <v>1884</v>
      </c>
      <c r="G210" s="236"/>
      <c r="H210" s="240">
        <v>8.2780000000000005</v>
      </c>
      <c r="I210" s="241"/>
      <c r="J210" s="236"/>
      <c r="K210" s="236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162</v>
      </c>
      <c r="AU210" s="246" t="s">
        <v>85</v>
      </c>
      <c r="AV210" s="13" t="s">
        <v>85</v>
      </c>
      <c r="AW210" s="13" t="s">
        <v>37</v>
      </c>
      <c r="AX210" s="13" t="s">
        <v>83</v>
      </c>
      <c r="AY210" s="246" t="s">
        <v>151</v>
      </c>
    </row>
    <row r="211" s="2" customFormat="1" ht="44.25" customHeight="1">
      <c r="A211" s="41"/>
      <c r="B211" s="42"/>
      <c r="C211" s="217" t="s">
        <v>361</v>
      </c>
      <c r="D211" s="217" t="s">
        <v>153</v>
      </c>
      <c r="E211" s="218" t="s">
        <v>1294</v>
      </c>
      <c r="F211" s="219" t="s">
        <v>1295</v>
      </c>
      <c r="G211" s="220" t="s">
        <v>193</v>
      </c>
      <c r="H211" s="221">
        <v>19.856999999999999</v>
      </c>
      <c r="I211" s="222"/>
      <c r="J211" s="223">
        <f>ROUND(I211*H211,2)</f>
        <v>0</v>
      </c>
      <c r="K211" s="219" t="s">
        <v>157</v>
      </c>
      <c r="L211" s="47"/>
      <c r="M211" s="224" t="s">
        <v>19</v>
      </c>
      <c r="N211" s="225" t="s">
        <v>47</v>
      </c>
      <c r="O211" s="87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158</v>
      </c>
      <c r="AT211" s="228" t="s">
        <v>153</v>
      </c>
      <c r="AU211" s="228" t="s">
        <v>85</v>
      </c>
      <c r="AY211" s="20" t="s">
        <v>151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0" t="s">
        <v>83</v>
      </c>
      <c r="BK211" s="229">
        <f>ROUND(I211*H211,2)</f>
        <v>0</v>
      </c>
      <c r="BL211" s="20" t="s">
        <v>158</v>
      </c>
      <c r="BM211" s="228" t="s">
        <v>1885</v>
      </c>
    </row>
    <row r="212" s="2" customFormat="1">
      <c r="A212" s="41"/>
      <c r="B212" s="42"/>
      <c r="C212" s="43"/>
      <c r="D212" s="230" t="s">
        <v>160</v>
      </c>
      <c r="E212" s="43"/>
      <c r="F212" s="231" t="s">
        <v>1297</v>
      </c>
      <c r="G212" s="43"/>
      <c r="H212" s="43"/>
      <c r="I212" s="232"/>
      <c r="J212" s="43"/>
      <c r="K212" s="43"/>
      <c r="L212" s="47"/>
      <c r="M212" s="233"/>
      <c r="N212" s="23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160</v>
      </c>
      <c r="AU212" s="20" t="s">
        <v>85</v>
      </c>
    </row>
    <row r="213" s="13" customFormat="1">
      <c r="A213" s="13"/>
      <c r="B213" s="235"/>
      <c r="C213" s="236"/>
      <c r="D213" s="237" t="s">
        <v>162</v>
      </c>
      <c r="E213" s="238" t="s">
        <v>19</v>
      </c>
      <c r="F213" s="239" t="s">
        <v>1886</v>
      </c>
      <c r="G213" s="236"/>
      <c r="H213" s="240">
        <v>19.856999999999999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162</v>
      </c>
      <c r="AU213" s="246" t="s">
        <v>85</v>
      </c>
      <c r="AV213" s="13" t="s">
        <v>85</v>
      </c>
      <c r="AW213" s="13" t="s">
        <v>37</v>
      </c>
      <c r="AX213" s="13" t="s">
        <v>83</v>
      </c>
      <c r="AY213" s="246" t="s">
        <v>151</v>
      </c>
    </row>
    <row r="214" s="12" customFormat="1" ht="22.8" customHeight="1">
      <c r="A214" s="12"/>
      <c r="B214" s="201"/>
      <c r="C214" s="202"/>
      <c r="D214" s="203" t="s">
        <v>75</v>
      </c>
      <c r="E214" s="215" t="s">
        <v>215</v>
      </c>
      <c r="F214" s="215" t="s">
        <v>1075</v>
      </c>
      <c r="G214" s="202"/>
      <c r="H214" s="202"/>
      <c r="I214" s="205"/>
      <c r="J214" s="216">
        <f>BK214</f>
        <v>0</v>
      </c>
      <c r="K214" s="202"/>
      <c r="L214" s="207"/>
      <c r="M214" s="208"/>
      <c r="N214" s="209"/>
      <c r="O214" s="209"/>
      <c r="P214" s="210">
        <f>SUM(P215:P255)</f>
        <v>0</v>
      </c>
      <c r="Q214" s="209"/>
      <c r="R214" s="210">
        <f>SUM(R215:R255)</f>
        <v>62.012270000000001</v>
      </c>
      <c r="S214" s="209"/>
      <c r="T214" s="211">
        <f>SUM(T215:T255)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2" t="s">
        <v>83</v>
      </c>
      <c r="AT214" s="213" t="s">
        <v>75</v>
      </c>
      <c r="AU214" s="213" t="s">
        <v>83</v>
      </c>
      <c r="AY214" s="212" t="s">
        <v>151</v>
      </c>
      <c r="BK214" s="214">
        <f>SUM(BK215:BK255)</f>
        <v>0</v>
      </c>
    </row>
    <row r="215" s="2" customFormat="1" ht="37.8" customHeight="1">
      <c r="A215" s="41"/>
      <c r="B215" s="42"/>
      <c r="C215" s="217" t="s">
        <v>368</v>
      </c>
      <c r="D215" s="217" t="s">
        <v>153</v>
      </c>
      <c r="E215" s="218" t="s">
        <v>1300</v>
      </c>
      <c r="F215" s="219" t="s">
        <v>1301</v>
      </c>
      <c r="G215" s="220" t="s">
        <v>156</v>
      </c>
      <c r="H215" s="221">
        <v>167</v>
      </c>
      <c r="I215" s="222"/>
      <c r="J215" s="223">
        <f>ROUND(I215*H215,2)</f>
        <v>0</v>
      </c>
      <c r="K215" s="219" t="s">
        <v>157</v>
      </c>
      <c r="L215" s="47"/>
      <c r="M215" s="224" t="s">
        <v>19</v>
      </c>
      <c r="N215" s="225" t="s">
        <v>47</v>
      </c>
      <c r="O215" s="87"/>
      <c r="P215" s="226">
        <f>O215*H215</f>
        <v>0</v>
      </c>
      <c r="Q215" s="226">
        <v>0.080879999999999994</v>
      </c>
      <c r="R215" s="226">
        <f>Q215*H215</f>
        <v>13.506959999999999</v>
      </c>
      <c r="S215" s="226">
        <v>0</v>
      </c>
      <c r="T215" s="22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8" t="s">
        <v>158</v>
      </c>
      <c r="AT215" s="228" t="s">
        <v>153</v>
      </c>
      <c r="AU215" s="228" t="s">
        <v>85</v>
      </c>
      <c r="AY215" s="20" t="s">
        <v>151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20" t="s">
        <v>83</v>
      </c>
      <c r="BK215" s="229">
        <f>ROUND(I215*H215,2)</f>
        <v>0</v>
      </c>
      <c r="BL215" s="20" t="s">
        <v>158</v>
      </c>
      <c r="BM215" s="228" t="s">
        <v>1887</v>
      </c>
    </row>
    <row r="216" s="2" customFormat="1">
      <c r="A216" s="41"/>
      <c r="B216" s="42"/>
      <c r="C216" s="43"/>
      <c r="D216" s="230" t="s">
        <v>160</v>
      </c>
      <c r="E216" s="43"/>
      <c r="F216" s="231" t="s">
        <v>1303</v>
      </c>
      <c r="G216" s="43"/>
      <c r="H216" s="43"/>
      <c r="I216" s="232"/>
      <c r="J216" s="43"/>
      <c r="K216" s="43"/>
      <c r="L216" s="47"/>
      <c r="M216" s="233"/>
      <c r="N216" s="23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160</v>
      </c>
      <c r="AU216" s="20" t="s">
        <v>85</v>
      </c>
    </row>
    <row r="217" s="13" customFormat="1">
      <c r="A217" s="13"/>
      <c r="B217" s="235"/>
      <c r="C217" s="236"/>
      <c r="D217" s="237" t="s">
        <v>162</v>
      </c>
      <c r="E217" s="238" t="s">
        <v>19</v>
      </c>
      <c r="F217" s="239" t="s">
        <v>1888</v>
      </c>
      <c r="G217" s="236"/>
      <c r="H217" s="240">
        <v>177</v>
      </c>
      <c r="I217" s="241"/>
      <c r="J217" s="236"/>
      <c r="K217" s="236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162</v>
      </c>
      <c r="AU217" s="246" t="s">
        <v>85</v>
      </c>
      <c r="AV217" s="13" t="s">
        <v>85</v>
      </c>
      <c r="AW217" s="13" t="s">
        <v>37</v>
      </c>
      <c r="AX217" s="13" t="s">
        <v>76</v>
      </c>
      <c r="AY217" s="246" t="s">
        <v>151</v>
      </c>
    </row>
    <row r="218" s="13" customFormat="1">
      <c r="A218" s="13"/>
      <c r="B218" s="235"/>
      <c r="C218" s="236"/>
      <c r="D218" s="237" t="s">
        <v>162</v>
      </c>
      <c r="E218" s="238" t="s">
        <v>19</v>
      </c>
      <c r="F218" s="239" t="s">
        <v>1889</v>
      </c>
      <c r="G218" s="236"/>
      <c r="H218" s="240">
        <v>-10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162</v>
      </c>
      <c r="AU218" s="246" t="s">
        <v>85</v>
      </c>
      <c r="AV218" s="13" t="s">
        <v>85</v>
      </c>
      <c r="AW218" s="13" t="s">
        <v>37</v>
      </c>
      <c r="AX218" s="13" t="s">
        <v>76</v>
      </c>
      <c r="AY218" s="246" t="s">
        <v>151</v>
      </c>
    </row>
    <row r="219" s="14" customFormat="1">
      <c r="A219" s="14"/>
      <c r="B219" s="247"/>
      <c r="C219" s="248"/>
      <c r="D219" s="237" t="s">
        <v>162</v>
      </c>
      <c r="E219" s="249" t="s">
        <v>19</v>
      </c>
      <c r="F219" s="250" t="s">
        <v>176</v>
      </c>
      <c r="G219" s="248"/>
      <c r="H219" s="251">
        <v>167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162</v>
      </c>
      <c r="AU219" s="257" t="s">
        <v>85</v>
      </c>
      <c r="AV219" s="14" t="s">
        <v>158</v>
      </c>
      <c r="AW219" s="14" t="s">
        <v>37</v>
      </c>
      <c r="AX219" s="14" t="s">
        <v>83</v>
      </c>
      <c r="AY219" s="257" t="s">
        <v>151</v>
      </c>
    </row>
    <row r="220" s="2" customFormat="1" ht="16.5" customHeight="1">
      <c r="A220" s="41"/>
      <c r="B220" s="42"/>
      <c r="C220" s="279" t="s">
        <v>374</v>
      </c>
      <c r="D220" s="279" t="s">
        <v>395</v>
      </c>
      <c r="E220" s="280" t="s">
        <v>1310</v>
      </c>
      <c r="F220" s="281" t="s">
        <v>1311</v>
      </c>
      <c r="G220" s="282" t="s">
        <v>156</v>
      </c>
      <c r="H220" s="283">
        <v>167</v>
      </c>
      <c r="I220" s="284"/>
      <c r="J220" s="285">
        <f>ROUND(I220*H220,2)</f>
        <v>0</v>
      </c>
      <c r="K220" s="281" t="s">
        <v>19</v>
      </c>
      <c r="L220" s="286"/>
      <c r="M220" s="287" t="s">
        <v>19</v>
      </c>
      <c r="N220" s="288" t="s">
        <v>47</v>
      </c>
      <c r="O220" s="87"/>
      <c r="P220" s="226">
        <f>O220*H220</f>
        <v>0</v>
      </c>
      <c r="Q220" s="226">
        <v>0.045999999999999999</v>
      </c>
      <c r="R220" s="226">
        <f>Q220*H220</f>
        <v>7.6819999999999995</v>
      </c>
      <c r="S220" s="226">
        <v>0</v>
      </c>
      <c r="T220" s="22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8" t="s">
        <v>208</v>
      </c>
      <c r="AT220" s="228" t="s">
        <v>395</v>
      </c>
      <c r="AU220" s="228" t="s">
        <v>85</v>
      </c>
      <c r="AY220" s="20" t="s">
        <v>151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20" t="s">
        <v>83</v>
      </c>
      <c r="BK220" s="229">
        <f>ROUND(I220*H220,2)</f>
        <v>0</v>
      </c>
      <c r="BL220" s="20" t="s">
        <v>158</v>
      </c>
      <c r="BM220" s="228" t="s">
        <v>1890</v>
      </c>
    </row>
    <row r="221" s="2" customFormat="1" ht="24.15" customHeight="1">
      <c r="A221" s="41"/>
      <c r="B221" s="42"/>
      <c r="C221" s="217" t="s">
        <v>394</v>
      </c>
      <c r="D221" s="217" t="s">
        <v>153</v>
      </c>
      <c r="E221" s="218" t="s">
        <v>1315</v>
      </c>
      <c r="F221" s="219" t="s">
        <v>1316</v>
      </c>
      <c r="G221" s="220" t="s">
        <v>156</v>
      </c>
      <c r="H221" s="221">
        <v>167</v>
      </c>
      <c r="I221" s="222"/>
      <c r="J221" s="223">
        <f>ROUND(I221*H221,2)</f>
        <v>0</v>
      </c>
      <c r="K221" s="219" t="s">
        <v>157</v>
      </c>
      <c r="L221" s="47"/>
      <c r="M221" s="224" t="s">
        <v>19</v>
      </c>
      <c r="N221" s="225" t="s">
        <v>47</v>
      </c>
      <c r="O221" s="87"/>
      <c r="P221" s="226">
        <f>O221*H221</f>
        <v>0</v>
      </c>
      <c r="Q221" s="226">
        <v>0.16850000000000001</v>
      </c>
      <c r="R221" s="226">
        <f>Q221*H221</f>
        <v>28.139500000000002</v>
      </c>
      <c r="S221" s="226">
        <v>0</v>
      </c>
      <c r="T221" s="22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8" t="s">
        <v>158</v>
      </c>
      <c r="AT221" s="228" t="s">
        <v>153</v>
      </c>
      <c r="AU221" s="228" t="s">
        <v>85</v>
      </c>
      <c r="AY221" s="20" t="s">
        <v>151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20" t="s">
        <v>83</v>
      </c>
      <c r="BK221" s="229">
        <f>ROUND(I221*H221,2)</f>
        <v>0</v>
      </c>
      <c r="BL221" s="20" t="s">
        <v>158</v>
      </c>
      <c r="BM221" s="228" t="s">
        <v>1891</v>
      </c>
    </row>
    <row r="222" s="2" customFormat="1">
      <c r="A222" s="41"/>
      <c r="B222" s="42"/>
      <c r="C222" s="43"/>
      <c r="D222" s="230" t="s">
        <v>160</v>
      </c>
      <c r="E222" s="43"/>
      <c r="F222" s="231" t="s">
        <v>1318</v>
      </c>
      <c r="G222" s="43"/>
      <c r="H222" s="43"/>
      <c r="I222" s="232"/>
      <c r="J222" s="43"/>
      <c r="K222" s="43"/>
      <c r="L222" s="47"/>
      <c r="M222" s="233"/>
      <c r="N222" s="23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160</v>
      </c>
      <c r="AU222" s="20" t="s">
        <v>85</v>
      </c>
    </row>
    <row r="223" s="13" customFormat="1">
      <c r="A223" s="13"/>
      <c r="B223" s="235"/>
      <c r="C223" s="236"/>
      <c r="D223" s="237" t="s">
        <v>162</v>
      </c>
      <c r="E223" s="238" t="s">
        <v>19</v>
      </c>
      <c r="F223" s="239" t="s">
        <v>1888</v>
      </c>
      <c r="G223" s="236"/>
      <c r="H223" s="240">
        <v>177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162</v>
      </c>
      <c r="AU223" s="246" t="s">
        <v>85</v>
      </c>
      <c r="AV223" s="13" t="s">
        <v>85</v>
      </c>
      <c r="AW223" s="13" t="s">
        <v>37</v>
      </c>
      <c r="AX223" s="13" t="s">
        <v>76</v>
      </c>
      <c r="AY223" s="246" t="s">
        <v>151</v>
      </c>
    </row>
    <row r="224" s="13" customFormat="1">
      <c r="A224" s="13"/>
      <c r="B224" s="235"/>
      <c r="C224" s="236"/>
      <c r="D224" s="237" t="s">
        <v>162</v>
      </c>
      <c r="E224" s="238" t="s">
        <v>19</v>
      </c>
      <c r="F224" s="239" t="s">
        <v>1889</v>
      </c>
      <c r="G224" s="236"/>
      <c r="H224" s="240">
        <v>-10</v>
      </c>
      <c r="I224" s="241"/>
      <c r="J224" s="236"/>
      <c r="K224" s="236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162</v>
      </c>
      <c r="AU224" s="246" t="s">
        <v>85</v>
      </c>
      <c r="AV224" s="13" t="s">
        <v>85</v>
      </c>
      <c r="AW224" s="13" t="s">
        <v>37</v>
      </c>
      <c r="AX224" s="13" t="s">
        <v>76</v>
      </c>
      <c r="AY224" s="246" t="s">
        <v>151</v>
      </c>
    </row>
    <row r="225" s="14" customFormat="1">
      <c r="A225" s="14"/>
      <c r="B225" s="247"/>
      <c r="C225" s="248"/>
      <c r="D225" s="237" t="s">
        <v>162</v>
      </c>
      <c r="E225" s="249" t="s">
        <v>19</v>
      </c>
      <c r="F225" s="250" t="s">
        <v>176</v>
      </c>
      <c r="G225" s="248"/>
      <c r="H225" s="251">
        <v>167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162</v>
      </c>
      <c r="AU225" s="257" t="s">
        <v>85</v>
      </c>
      <c r="AV225" s="14" t="s">
        <v>158</v>
      </c>
      <c r="AW225" s="14" t="s">
        <v>37</v>
      </c>
      <c r="AX225" s="14" t="s">
        <v>83</v>
      </c>
      <c r="AY225" s="257" t="s">
        <v>151</v>
      </c>
    </row>
    <row r="226" s="2" customFormat="1" ht="16.5" customHeight="1">
      <c r="A226" s="41"/>
      <c r="B226" s="42"/>
      <c r="C226" s="279" t="s">
        <v>400</v>
      </c>
      <c r="D226" s="279" t="s">
        <v>395</v>
      </c>
      <c r="E226" s="280" t="s">
        <v>1319</v>
      </c>
      <c r="F226" s="281" t="s">
        <v>1320</v>
      </c>
      <c r="G226" s="282" t="s">
        <v>156</v>
      </c>
      <c r="H226" s="283">
        <v>134</v>
      </c>
      <c r="I226" s="284"/>
      <c r="J226" s="285">
        <f>ROUND(I226*H226,2)</f>
        <v>0</v>
      </c>
      <c r="K226" s="281" t="s">
        <v>157</v>
      </c>
      <c r="L226" s="286"/>
      <c r="M226" s="287" t="s">
        <v>19</v>
      </c>
      <c r="N226" s="288" t="s">
        <v>47</v>
      </c>
      <c r="O226" s="87"/>
      <c r="P226" s="226">
        <f>O226*H226</f>
        <v>0</v>
      </c>
      <c r="Q226" s="226">
        <v>0.080000000000000002</v>
      </c>
      <c r="R226" s="226">
        <f>Q226*H226</f>
        <v>10.720000000000001</v>
      </c>
      <c r="S226" s="226">
        <v>0</v>
      </c>
      <c r="T226" s="22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8" t="s">
        <v>208</v>
      </c>
      <c r="AT226" s="228" t="s">
        <v>395</v>
      </c>
      <c r="AU226" s="228" t="s">
        <v>85</v>
      </c>
      <c r="AY226" s="20" t="s">
        <v>151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20" t="s">
        <v>83</v>
      </c>
      <c r="BK226" s="229">
        <f>ROUND(I226*H226,2)</f>
        <v>0</v>
      </c>
      <c r="BL226" s="20" t="s">
        <v>158</v>
      </c>
      <c r="BM226" s="228" t="s">
        <v>1892</v>
      </c>
    </row>
    <row r="227" s="13" customFormat="1">
      <c r="A227" s="13"/>
      <c r="B227" s="235"/>
      <c r="C227" s="236"/>
      <c r="D227" s="237" t="s">
        <v>162</v>
      </c>
      <c r="E227" s="238" t="s">
        <v>19</v>
      </c>
      <c r="F227" s="239" t="s">
        <v>1893</v>
      </c>
      <c r="G227" s="236"/>
      <c r="H227" s="240">
        <v>140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162</v>
      </c>
      <c r="AU227" s="246" t="s">
        <v>85</v>
      </c>
      <c r="AV227" s="13" t="s">
        <v>85</v>
      </c>
      <c r="AW227" s="13" t="s">
        <v>37</v>
      </c>
      <c r="AX227" s="13" t="s">
        <v>76</v>
      </c>
      <c r="AY227" s="246" t="s">
        <v>151</v>
      </c>
    </row>
    <row r="228" s="13" customFormat="1">
      <c r="A228" s="13"/>
      <c r="B228" s="235"/>
      <c r="C228" s="236"/>
      <c r="D228" s="237" t="s">
        <v>162</v>
      </c>
      <c r="E228" s="238" t="s">
        <v>19</v>
      </c>
      <c r="F228" s="239" t="s">
        <v>1894</v>
      </c>
      <c r="G228" s="236"/>
      <c r="H228" s="240">
        <v>-6</v>
      </c>
      <c r="I228" s="241"/>
      <c r="J228" s="236"/>
      <c r="K228" s="236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162</v>
      </c>
      <c r="AU228" s="246" t="s">
        <v>85</v>
      </c>
      <c r="AV228" s="13" t="s">
        <v>85</v>
      </c>
      <c r="AW228" s="13" t="s">
        <v>37</v>
      </c>
      <c r="AX228" s="13" t="s">
        <v>76</v>
      </c>
      <c r="AY228" s="246" t="s">
        <v>151</v>
      </c>
    </row>
    <row r="229" s="14" customFormat="1">
      <c r="A229" s="14"/>
      <c r="B229" s="247"/>
      <c r="C229" s="248"/>
      <c r="D229" s="237" t="s">
        <v>162</v>
      </c>
      <c r="E229" s="249" t="s">
        <v>19</v>
      </c>
      <c r="F229" s="250" t="s">
        <v>176</v>
      </c>
      <c r="G229" s="248"/>
      <c r="H229" s="251">
        <v>134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162</v>
      </c>
      <c r="AU229" s="257" t="s">
        <v>85</v>
      </c>
      <c r="AV229" s="14" t="s">
        <v>158</v>
      </c>
      <c r="AW229" s="14" t="s">
        <v>37</v>
      </c>
      <c r="AX229" s="14" t="s">
        <v>83</v>
      </c>
      <c r="AY229" s="257" t="s">
        <v>151</v>
      </c>
    </row>
    <row r="230" s="2" customFormat="1" ht="16.5" customHeight="1">
      <c r="A230" s="41"/>
      <c r="B230" s="42"/>
      <c r="C230" s="279" t="s">
        <v>425</v>
      </c>
      <c r="D230" s="279" t="s">
        <v>395</v>
      </c>
      <c r="E230" s="280" t="s">
        <v>1325</v>
      </c>
      <c r="F230" s="281" t="s">
        <v>1326</v>
      </c>
      <c r="G230" s="282" t="s">
        <v>156</v>
      </c>
      <c r="H230" s="283">
        <v>3.5</v>
      </c>
      <c r="I230" s="284"/>
      <c r="J230" s="285">
        <f>ROUND(I230*H230,2)</f>
        <v>0</v>
      </c>
      <c r="K230" s="281" t="s">
        <v>157</v>
      </c>
      <c r="L230" s="286"/>
      <c r="M230" s="287" t="s">
        <v>19</v>
      </c>
      <c r="N230" s="288" t="s">
        <v>47</v>
      </c>
      <c r="O230" s="87"/>
      <c r="P230" s="226">
        <f>O230*H230</f>
        <v>0</v>
      </c>
      <c r="Q230" s="226">
        <v>0.080000000000000002</v>
      </c>
      <c r="R230" s="226">
        <f>Q230*H230</f>
        <v>0.28000000000000003</v>
      </c>
      <c r="S230" s="226">
        <v>0</v>
      </c>
      <c r="T230" s="22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8" t="s">
        <v>208</v>
      </c>
      <c r="AT230" s="228" t="s">
        <v>395</v>
      </c>
      <c r="AU230" s="228" t="s">
        <v>85</v>
      </c>
      <c r="AY230" s="20" t="s">
        <v>151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20" t="s">
        <v>83</v>
      </c>
      <c r="BK230" s="229">
        <f>ROUND(I230*H230,2)</f>
        <v>0</v>
      </c>
      <c r="BL230" s="20" t="s">
        <v>158</v>
      </c>
      <c r="BM230" s="228" t="s">
        <v>1895</v>
      </c>
    </row>
    <row r="231" s="13" customFormat="1">
      <c r="A231" s="13"/>
      <c r="B231" s="235"/>
      <c r="C231" s="236"/>
      <c r="D231" s="237" t="s">
        <v>162</v>
      </c>
      <c r="E231" s="238" t="s">
        <v>19</v>
      </c>
      <c r="F231" s="239" t="s">
        <v>1896</v>
      </c>
      <c r="G231" s="236"/>
      <c r="H231" s="240">
        <v>4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162</v>
      </c>
      <c r="AU231" s="246" t="s">
        <v>85</v>
      </c>
      <c r="AV231" s="13" t="s">
        <v>85</v>
      </c>
      <c r="AW231" s="13" t="s">
        <v>37</v>
      </c>
      <c r="AX231" s="13" t="s">
        <v>76</v>
      </c>
      <c r="AY231" s="246" t="s">
        <v>151</v>
      </c>
    </row>
    <row r="232" s="13" customFormat="1">
      <c r="A232" s="13"/>
      <c r="B232" s="235"/>
      <c r="C232" s="236"/>
      <c r="D232" s="237" t="s">
        <v>162</v>
      </c>
      <c r="E232" s="238" t="s">
        <v>19</v>
      </c>
      <c r="F232" s="239" t="s">
        <v>1897</v>
      </c>
      <c r="G232" s="236"/>
      <c r="H232" s="240">
        <v>-0.5</v>
      </c>
      <c r="I232" s="241"/>
      <c r="J232" s="236"/>
      <c r="K232" s="236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162</v>
      </c>
      <c r="AU232" s="246" t="s">
        <v>85</v>
      </c>
      <c r="AV232" s="13" t="s">
        <v>85</v>
      </c>
      <c r="AW232" s="13" t="s">
        <v>37</v>
      </c>
      <c r="AX232" s="13" t="s">
        <v>76</v>
      </c>
      <c r="AY232" s="246" t="s">
        <v>151</v>
      </c>
    </row>
    <row r="233" s="14" customFormat="1">
      <c r="A233" s="14"/>
      <c r="B233" s="247"/>
      <c r="C233" s="248"/>
      <c r="D233" s="237" t="s">
        <v>162</v>
      </c>
      <c r="E233" s="249" t="s">
        <v>19</v>
      </c>
      <c r="F233" s="250" t="s">
        <v>176</v>
      </c>
      <c r="G233" s="248"/>
      <c r="H233" s="251">
        <v>3.5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162</v>
      </c>
      <c r="AU233" s="257" t="s">
        <v>85</v>
      </c>
      <c r="AV233" s="14" t="s">
        <v>158</v>
      </c>
      <c r="AW233" s="14" t="s">
        <v>37</v>
      </c>
      <c r="AX233" s="14" t="s">
        <v>83</v>
      </c>
      <c r="AY233" s="257" t="s">
        <v>151</v>
      </c>
    </row>
    <row r="234" s="2" customFormat="1" ht="16.5" customHeight="1">
      <c r="A234" s="41"/>
      <c r="B234" s="42"/>
      <c r="C234" s="279" t="s">
        <v>430</v>
      </c>
      <c r="D234" s="279" t="s">
        <v>395</v>
      </c>
      <c r="E234" s="280" t="s">
        <v>1329</v>
      </c>
      <c r="F234" s="281" t="s">
        <v>1330</v>
      </c>
      <c r="G234" s="282" t="s">
        <v>156</v>
      </c>
      <c r="H234" s="283">
        <v>19</v>
      </c>
      <c r="I234" s="284"/>
      <c r="J234" s="285">
        <f>ROUND(I234*H234,2)</f>
        <v>0</v>
      </c>
      <c r="K234" s="281" t="s">
        <v>157</v>
      </c>
      <c r="L234" s="286"/>
      <c r="M234" s="287" t="s">
        <v>19</v>
      </c>
      <c r="N234" s="288" t="s">
        <v>47</v>
      </c>
      <c r="O234" s="87"/>
      <c r="P234" s="226">
        <f>O234*H234</f>
        <v>0</v>
      </c>
      <c r="Q234" s="226">
        <v>0.048300000000000003</v>
      </c>
      <c r="R234" s="226">
        <f>Q234*H234</f>
        <v>0.91770000000000007</v>
      </c>
      <c r="S234" s="226">
        <v>0</v>
      </c>
      <c r="T234" s="22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8" t="s">
        <v>208</v>
      </c>
      <c r="AT234" s="228" t="s">
        <v>395</v>
      </c>
      <c r="AU234" s="228" t="s">
        <v>85</v>
      </c>
      <c r="AY234" s="20" t="s">
        <v>151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20" t="s">
        <v>83</v>
      </c>
      <c r="BK234" s="229">
        <f>ROUND(I234*H234,2)</f>
        <v>0</v>
      </c>
      <c r="BL234" s="20" t="s">
        <v>158</v>
      </c>
      <c r="BM234" s="228" t="s">
        <v>1898</v>
      </c>
    </row>
    <row r="235" s="13" customFormat="1">
      <c r="A235" s="13"/>
      <c r="B235" s="235"/>
      <c r="C235" s="236"/>
      <c r="D235" s="237" t="s">
        <v>162</v>
      </c>
      <c r="E235" s="238" t="s">
        <v>19</v>
      </c>
      <c r="F235" s="239" t="s">
        <v>1899</v>
      </c>
      <c r="G235" s="236"/>
      <c r="H235" s="240">
        <v>20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162</v>
      </c>
      <c r="AU235" s="246" t="s">
        <v>85</v>
      </c>
      <c r="AV235" s="13" t="s">
        <v>85</v>
      </c>
      <c r="AW235" s="13" t="s">
        <v>37</v>
      </c>
      <c r="AX235" s="13" t="s">
        <v>76</v>
      </c>
      <c r="AY235" s="246" t="s">
        <v>151</v>
      </c>
    </row>
    <row r="236" s="13" customFormat="1">
      <c r="A236" s="13"/>
      <c r="B236" s="235"/>
      <c r="C236" s="236"/>
      <c r="D236" s="237" t="s">
        <v>162</v>
      </c>
      <c r="E236" s="238" t="s">
        <v>19</v>
      </c>
      <c r="F236" s="239" t="s">
        <v>1900</v>
      </c>
      <c r="G236" s="236"/>
      <c r="H236" s="240">
        <v>-1</v>
      </c>
      <c r="I236" s="241"/>
      <c r="J236" s="236"/>
      <c r="K236" s="236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162</v>
      </c>
      <c r="AU236" s="246" t="s">
        <v>85</v>
      </c>
      <c r="AV236" s="13" t="s">
        <v>85</v>
      </c>
      <c r="AW236" s="13" t="s">
        <v>37</v>
      </c>
      <c r="AX236" s="13" t="s">
        <v>76</v>
      </c>
      <c r="AY236" s="246" t="s">
        <v>151</v>
      </c>
    </row>
    <row r="237" s="14" customFormat="1">
      <c r="A237" s="14"/>
      <c r="B237" s="247"/>
      <c r="C237" s="248"/>
      <c r="D237" s="237" t="s">
        <v>162</v>
      </c>
      <c r="E237" s="249" t="s">
        <v>19</v>
      </c>
      <c r="F237" s="250" t="s">
        <v>176</v>
      </c>
      <c r="G237" s="248"/>
      <c r="H237" s="251">
        <v>19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162</v>
      </c>
      <c r="AU237" s="257" t="s">
        <v>85</v>
      </c>
      <c r="AV237" s="14" t="s">
        <v>158</v>
      </c>
      <c r="AW237" s="14" t="s">
        <v>37</v>
      </c>
      <c r="AX237" s="14" t="s">
        <v>83</v>
      </c>
      <c r="AY237" s="257" t="s">
        <v>151</v>
      </c>
    </row>
    <row r="238" s="2" customFormat="1" ht="16.5" customHeight="1">
      <c r="A238" s="41"/>
      <c r="B238" s="42"/>
      <c r="C238" s="279" t="s">
        <v>439</v>
      </c>
      <c r="D238" s="279" t="s">
        <v>395</v>
      </c>
      <c r="E238" s="280" t="s">
        <v>1333</v>
      </c>
      <c r="F238" s="281" t="s">
        <v>1334</v>
      </c>
      <c r="G238" s="282" t="s">
        <v>156</v>
      </c>
      <c r="H238" s="283">
        <v>1.5</v>
      </c>
      <c r="I238" s="284"/>
      <c r="J238" s="285">
        <f>ROUND(I238*H238,2)</f>
        <v>0</v>
      </c>
      <c r="K238" s="281" t="s">
        <v>157</v>
      </c>
      <c r="L238" s="286"/>
      <c r="M238" s="287" t="s">
        <v>19</v>
      </c>
      <c r="N238" s="288" t="s">
        <v>47</v>
      </c>
      <c r="O238" s="87"/>
      <c r="P238" s="226">
        <f>O238*H238</f>
        <v>0</v>
      </c>
      <c r="Q238" s="226">
        <v>0.048399999999999999</v>
      </c>
      <c r="R238" s="226">
        <f>Q238*H238</f>
        <v>0.072599999999999998</v>
      </c>
      <c r="S238" s="226">
        <v>0</v>
      </c>
      <c r="T238" s="22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8" t="s">
        <v>208</v>
      </c>
      <c r="AT238" s="228" t="s">
        <v>395</v>
      </c>
      <c r="AU238" s="228" t="s">
        <v>85</v>
      </c>
      <c r="AY238" s="20" t="s">
        <v>151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20" t="s">
        <v>83</v>
      </c>
      <c r="BK238" s="229">
        <f>ROUND(I238*H238,2)</f>
        <v>0</v>
      </c>
      <c r="BL238" s="20" t="s">
        <v>158</v>
      </c>
      <c r="BM238" s="228" t="s">
        <v>1901</v>
      </c>
    </row>
    <row r="239" s="13" customFormat="1">
      <c r="A239" s="13"/>
      <c r="B239" s="235"/>
      <c r="C239" s="236"/>
      <c r="D239" s="237" t="s">
        <v>162</v>
      </c>
      <c r="E239" s="238" t="s">
        <v>19</v>
      </c>
      <c r="F239" s="239" t="s">
        <v>1902</v>
      </c>
      <c r="G239" s="236"/>
      <c r="H239" s="240">
        <v>2</v>
      </c>
      <c r="I239" s="241"/>
      <c r="J239" s="236"/>
      <c r="K239" s="236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162</v>
      </c>
      <c r="AU239" s="246" t="s">
        <v>85</v>
      </c>
      <c r="AV239" s="13" t="s">
        <v>85</v>
      </c>
      <c r="AW239" s="13" t="s">
        <v>37</v>
      </c>
      <c r="AX239" s="13" t="s">
        <v>76</v>
      </c>
      <c r="AY239" s="246" t="s">
        <v>151</v>
      </c>
    </row>
    <row r="240" s="13" customFormat="1">
      <c r="A240" s="13"/>
      <c r="B240" s="235"/>
      <c r="C240" s="236"/>
      <c r="D240" s="237" t="s">
        <v>162</v>
      </c>
      <c r="E240" s="238" t="s">
        <v>19</v>
      </c>
      <c r="F240" s="239" t="s">
        <v>1903</v>
      </c>
      <c r="G240" s="236"/>
      <c r="H240" s="240">
        <v>-0.5</v>
      </c>
      <c r="I240" s="241"/>
      <c r="J240" s="236"/>
      <c r="K240" s="236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162</v>
      </c>
      <c r="AU240" s="246" t="s">
        <v>85</v>
      </c>
      <c r="AV240" s="13" t="s">
        <v>85</v>
      </c>
      <c r="AW240" s="13" t="s">
        <v>37</v>
      </c>
      <c r="AX240" s="13" t="s">
        <v>76</v>
      </c>
      <c r="AY240" s="246" t="s">
        <v>151</v>
      </c>
    </row>
    <row r="241" s="14" customFormat="1">
      <c r="A241" s="14"/>
      <c r="B241" s="247"/>
      <c r="C241" s="248"/>
      <c r="D241" s="237" t="s">
        <v>162</v>
      </c>
      <c r="E241" s="249" t="s">
        <v>19</v>
      </c>
      <c r="F241" s="250" t="s">
        <v>176</v>
      </c>
      <c r="G241" s="248"/>
      <c r="H241" s="251">
        <v>1.5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7" t="s">
        <v>162</v>
      </c>
      <c r="AU241" s="257" t="s">
        <v>85</v>
      </c>
      <c r="AV241" s="14" t="s">
        <v>158</v>
      </c>
      <c r="AW241" s="14" t="s">
        <v>37</v>
      </c>
      <c r="AX241" s="14" t="s">
        <v>83</v>
      </c>
      <c r="AY241" s="257" t="s">
        <v>151</v>
      </c>
    </row>
    <row r="242" s="2" customFormat="1" ht="16.5" customHeight="1">
      <c r="A242" s="41"/>
      <c r="B242" s="42"/>
      <c r="C242" s="279" t="s">
        <v>445</v>
      </c>
      <c r="D242" s="279" t="s">
        <v>395</v>
      </c>
      <c r="E242" s="280" t="s">
        <v>1339</v>
      </c>
      <c r="F242" s="281" t="s">
        <v>1340</v>
      </c>
      <c r="G242" s="282" t="s">
        <v>156</v>
      </c>
      <c r="H242" s="283">
        <v>9</v>
      </c>
      <c r="I242" s="284"/>
      <c r="J242" s="285">
        <f>ROUND(I242*H242,2)</f>
        <v>0</v>
      </c>
      <c r="K242" s="281" t="s">
        <v>157</v>
      </c>
      <c r="L242" s="286"/>
      <c r="M242" s="287" t="s">
        <v>19</v>
      </c>
      <c r="N242" s="288" t="s">
        <v>47</v>
      </c>
      <c r="O242" s="87"/>
      <c r="P242" s="226">
        <f>O242*H242</f>
        <v>0</v>
      </c>
      <c r="Q242" s="226">
        <v>0.065670000000000006</v>
      </c>
      <c r="R242" s="226">
        <f>Q242*H242</f>
        <v>0.59103000000000006</v>
      </c>
      <c r="S242" s="226">
        <v>0</v>
      </c>
      <c r="T242" s="22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8" t="s">
        <v>208</v>
      </c>
      <c r="AT242" s="228" t="s">
        <v>395</v>
      </c>
      <c r="AU242" s="228" t="s">
        <v>85</v>
      </c>
      <c r="AY242" s="20" t="s">
        <v>151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20" t="s">
        <v>83</v>
      </c>
      <c r="BK242" s="229">
        <f>ROUND(I242*H242,2)</f>
        <v>0</v>
      </c>
      <c r="BL242" s="20" t="s">
        <v>158</v>
      </c>
      <c r="BM242" s="228" t="s">
        <v>1904</v>
      </c>
    </row>
    <row r="243" s="13" customFormat="1">
      <c r="A243" s="13"/>
      <c r="B243" s="235"/>
      <c r="C243" s="236"/>
      <c r="D243" s="237" t="s">
        <v>162</v>
      </c>
      <c r="E243" s="238" t="s">
        <v>19</v>
      </c>
      <c r="F243" s="239" t="s">
        <v>1905</v>
      </c>
      <c r="G243" s="236"/>
      <c r="H243" s="240">
        <v>11</v>
      </c>
      <c r="I243" s="241"/>
      <c r="J243" s="236"/>
      <c r="K243" s="236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162</v>
      </c>
      <c r="AU243" s="246" t="s">
        <v>85</v>
      </c>
      <c r="AV243" s="13" t="s">
        <v>85</v>
      </c>
      <c r="AW243" s="13" t="s">
        <v>37</v>
      </c>
      <c r="AX243" s="13" t="s">
        <v>76</v>
      </c>
      <c r="AY243" s="246" t="s">
        <v>151</v>
      </c>
    </row>
    <row r="244" s="13" customFormat="1">
      <c r="A244" s="13"/>
      <c r="B244" s="235"/>
      <c r="C244" s="236"/>
      <c r="D244" s="237" t="s">
        <v>162</v>
      </c>
      <c r="E244" s="238" t="s">
        <v>19</v>
      </c>
      <c r="F244" s="239" t="s">
        <v>1906</v>
      </c>
      <c r="G244" s="236"/>
      <c r="H244" s="240">
        <v>-2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162</v>
      </c>
      <c r="AU244" s="246" t="s">
        <v>85</v>
      </c>
      <c r="AV244" s="13" t="s">
        <v>85</v>
      </c>
      <c r="AW244" s="13" t="s">
        <v>37</v>
      </c>
      <c r="AX244" s="13" t="s">
        <v>76</v>
      </c>
      <c r="AY244" s="246" t="s">
        <v>151</v>
      </c>
    </row>
    <row r="245" s="14" customFormat="1">
      <c r="A245" s="14"/>
      <c r="B245" s="247"/>
      <c r="C245" s="248"/>
      <c r="D245" s="237" t="s">
        <v>162</v>
      </c>
      <c r="E245" s="249" t="s">
        <v>19</v>
      </c>
      <c r="F245" s="250" t="s">
        <v>176</v>
      </c>
      <c r="G245" s="248"/>
      <c r="H245" s="251">
        <v>9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162</v>
      </c>
      <c r="AU245" s="257" t="s">
        <v>85</v>
      </c>
      <c r="AV245" s="14" t="s">
        <v>158</v>
      </c>
      <c r="AW245" s="14" t="s">
        <v>37</v>
      </c>
      <c r="AX245" s="14" t="s">
        <v>83</v>
      </c>
      <c r="AY245" s="257" t="s">
        <v>151</v>
      </c>
    </row>
    <row r="246" s="2" customFormat="1" ht="33" customHeight="1">
      <c r="A246" s="41"/>
      <c r="B246" s="42"/>
      <c r="C246" s="217" t="s">
        <v>451</v>
      </c>
      <c r="D246" s="217" t="s">
        <v>153</v>
      </c>
      <c r="E246" s="218" t="s">
        <v>1359</v>
      </c>
      <c r="F246" s="219" t="s">
        <v>1360</v>
      </c>
      <c r="G246" s="220" t="s">
        <v>156</v>
      </c>
      <c r="H246" s="221">
        <v>168</v>
      </c>
      <c r="I246" s="222"/>
      <c r="J246" s="223">
        <f>ROUND(I246*H246,2)</f>
        <v>0</v>
      </c>
      <c r="K246" s="219" t="s">
        <v>157</v>
      </c>
      <c r="L246" s="47"/>
      <c r="M246" s="224" t="s">
        <v>19</v>
      </c>
      <c r="N246" s="225" t="s">
        <v>47</v>
      </c>
      <c r="O246" s="87"/>
      <c r="P246" s="226">
        <f>O246*H246</f>
        <v>0</v>
      </c>
      <c r="Q246" s="226">
        <v>0.00060999999999999997</v>
      </c>
      <c r="R246" s="226">
        <f>Q246*H246</f>
        <v>0.10248</v>
      </c>
      <c r="S246" s="226">
        <v>0</v>
      </c>
      <c r="T246" s="22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8" t="s">
        <v>158</v>
      </c>
      <c r="AT246" s="228" t="s">
        <v>153</v>
      </c>
      <c r="AU246" s="228" t="s">
        <v>85</v>
      </c>
      <c r="AY246" s="20" t="s">
        <v>151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20" t="s">
        <v>83</v>
      </c>
      <c r="BK246" s="229">
        <f>ROUND(I246*H246,2)</f>
        <v>0</v>
      </c>
      <c r="BL246" s="20" t="s">
        <v>158</v>
      </c>
      <c r="BM246" s="228" t="s">
        <v>1907</v>
      </c>
    </row>
    <row r="247" s="2" customFormat="1">
      <c r="A247" s="41"/>
      <c r="B247" s="42"/>
      <c r="C247" s="43"/>
      <c r="D247" s="230" t="s">
        <v>160</v>
      </c>
      <c r="E247" s="43"/>
      <c r="F247" s="231" t="s">
        <v>1362</v>
      </c>
      <c r="G247" s="43"/>
      <c r="H247" s="43"/>
      <c r="I247" s="232"/>
      <c r="J247" s="43"/>
      <c r="K247" s="43"/>
      <c r="L247" s="47"/>
      <c r="M247" s="233"/>
      <c r="N247" s="23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160</v>
      </c>
      <c r="AU247" s="20" t="s">
        <v>85</v>
      </c>
    </row>
    <row r="248" s="13" customFormat="1">
      <c r="A248" s="13"/>
      <c r="B248" s="235"/>
      <c r="C248" s="236"/>
      <c r="D248" s="237" t="s">
        <v>162</v>
      </c>
      <c r="E248" s="238" t="s">
        <v>19</v>
      </c>
      <c r="F248" s="239" t="s">
        <v>1908</v>
      </c>
      <c r="G248" s="236"/>
      <c r="H248" s="240">
        <v>178</v>
      </c>
      <c r="I248" s="241"/>
      <c r="J248" s="236"/>
      <c r="K248" s="236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162</v>
      </c>
      <c r="AU248" s="246" t="s">
        <v>85</v>
      </c>
      <c r="AV248" s="13" t="s">
        <v>85</v>
      </c>
      <c r="AW248" s="13" t="s">
        <v>37</v>
      </c>
      <c r="AX248" s="13" t="s">
        <v>76</v>
      </c>
      <c r="AY248" s="246" t="s">
        <v>151</v>
      </c>
    </row>
    <row r="249" s="13" customFormat="1">
      <c r="A249" s="13"/>
      <c r="B249" s="235"/>
      <c r="C249" s="236"/>
      <c r="D249" s="237" t="s">
        <v>162</v>
      </c>
      <c r="E249" s="238" t="s">
        <v>19</v>
      </c>
      <c r="F249" s="239" t="s">
        <v>1909</v>
      </c>
      <c r="G249" s="236"/>
      <c r="H249" s="240">
        <v>-10</v>
      </c>
      <c r="I249" s="241"/>
      <c r="J249" s="236"/>
      <c r="K249" s="236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162</v>
      </c>
      <c r="AU249" s="246" t="s">
        <v>85</v>
      </c>
      <c r="AV249" s="13" t="s">
        <v>85</v>
      </c>
      <c r="AW249" s="13" t="s">
        <v>37</v>
      </c>
      <c r="AX249" s="13" t="s">
        <v>76</v>
      </c>
      <c r="AY249" s="246" t="s">
        <v>151</v>
      </c>
    </row>
    <row r="250" s="14" customFormat="1">
      <c r="A250" s="14"/>
      <c r="B250" s="247"/>
      <c r="C250" s="248"/>
      <c r="D250" s="237" t="s">
        <v>162</v>
      </c>
      <c r="E250" s="249" t="s">
        <v>19</v>
      </c>
      <c r="F250" s="250" t="s">
        <v>176</v>
      </c>
      <c r="G250" s="248"/>
      <c r="H250" s="251">
        <v>168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162</v>
      </c>
      <c r="AU250" s="257" t="s">
        <v>85</v>
      </c>
      <c r="AV250" s="14" t="s">
        <v>158</v>
      </c>
      <c r="AW250" s="14" t="s">
        <v>37</v>
      </c>
      <c r="AX250" s="14" t="s">
        <v>83</v>
      </c>
      <c r="AY250" s="257" t="s">
        <v>151</v>
      </c>
    </row>
    <row r="251" s="2" customFormat="1" ht="16.5" customHeight="1">
      <c r="A251" s="41"/>
      <c r="B251" s="42"/>
      <c r="C251" s="217" t="s">
        <v>457</v>
      </c>
      <c r="D251" s="217" t="s">
        <v>153</v>
      </c>
      <c r="E251" s="218" t="s">
        <v>1371</v>
      </c>
      <c r="F251" s="219" t="s">
        <v>1372</v>
      </c>
      <c r="G251" s="220" t="s">
        <v>156</v>
      </c>
      <c r="H251" s="221">
        <v>168</v>
      </c>
      <c r="I251" s="222"/>
      <c r="J251" s="223">
        <f>ROUND(I251*H251,2)</f>
        <v>0</v>
      </c>
      <c r="K251" s="219" t="s">
        <v>157</v>
      </c>
      <c r="L251" s="47"/>
      <c r="M251" s="224" t="s">
        <v>19</v>
      </c>
      <c r="N251" s="225" t="s">
        <v>47</v>
      </c>
      <c r="O251" s="87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8" t="s">
        <v>158</v>
      </c>
      <c r="AT251" s="228" t="s">
        <v>153</v>
      </c>
      <c r="AU251" s="228" t="s">
        <v>85</v>
      </c>
      <c r="AY251" s="20" t="s">
        <v>151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20" t="s">
        <v>83</v>
      </c>
      <c r="BK251" s="229">
        <f>ROUND(I251*H251,2)</f>
        <v>0</v>
      </c>
      <c r="BL251" s="20" t="s">
        <v>158</v>
      </c>
      <c r="BM251" s="228" t="s">
        <v>1910</v>
      </c>
    </row>
    <row r="252" s="2" customFormat="1">
      <c r="A252" s="41"/>
      <c r="B252" s="42"/>
      <c r="C252" s="43"/>
      <c r="D252" s="230" t="s">
        <v>160</v>
      </c>
      <c r="E252" s="43"/>
      <c r="F252" s="231" t="s">
        <v>1374</v>
      </c>
      <c r="G252" s="43"/>
      <c r="H252" s="43"/>
      <c r="I252" s="232"/>
      <c r="J252" s="43"/>
      <c r="K252" s="43"/>
      <c r="L252" s="47"/>
      <c r="M252" s="233"/>
      <c r="N252" s="23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160</v>
      </c>
      <c r="AU252" s="20" t="s">
        <v>85</v>
      </c>
    </row>
    <row r="253" s="13" customFormat="1">
      <c r="A253" s="13"/>
      <c r="B253" s="235"/>
      <c r="C253" s="236"/>
      <c r="D253" s="237" t="s">
        <v>162</v>
      </c>
      <c r="E253" s="238" t="s">
        <v>19</v>
      </c>
      <c r="F253" s="239" t="s">
        <v>1908</v>
      </c>
      <c r="G253" s="236"/>
      <c r="H253" s="240">
        <v>178</v>
      </c>
      <c r="I253" s="241"/>
      <c r="J253" s="236"/>
      <c r="K253" s="236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162</v>
      </c>
      <c r="AU253" s="246" t="s">
        <v>85</v>
      </c>
      <c r="AV253" s="13" t="s">
        <v>85</v>
      </c>
      <c r="AW253" s="13" t="s">
        <v>37</v>
      </c>
      <c r="AX253" s="13" t="s">
        <v>76</v>
      </c>
      <c r="AY253" s="246" t="s">
        <v>151</v>
      </c>
    </row>
    <row r="254" s="13" customFormat="1">
      <c r="A254" s="13"/>
      <c r="B254" s="235"/>
      <c r="C254" s="236"/>
      <c r="D254" s="237" t="s">
        <v>162</v>
      </c>
      <c r="E254" s="238" t="s">
        <v>19</v>
      </c>
      <c r="F254" s="239" t="s">
        <v>1909</v>
      </c>
      <c r="G254" s="236"/>
      <c r="H254" s="240">
        <v>-10</v>
      </c>
      <c r="I254" s="241"/>
      <c r="J254" s="236"/>
      <c r="K254" s="236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162</v>
      </c>
      <c r="AU254" s="246" t="s">
        <v>85</v>
      </c>
      <c r="AV254" s="13" t="s">
        <v>85</v>
      </c>
      <c r="AW254" s="13" t="s">
        <v>37</v>
      </c>
      <c r="AX254" s="13" t="s">
        <v>76</v>
      </c>
      <c r="AY254" s="246" t="s">
        <v>151</v>
      </c>
    </row>
    <row r="255" s="14" customFormat="1">
      <c r="A255" s="14"/>
      <c r="B255" s="247"/>
      <c r="C255" s="248"/>
      <c r="D255" s="237" t="s">
        <v>162</v>
      </c>
      <c r="E255" s="249" t="s">
        <v>19</v>
      </c>
      <c r="F255" s="250" t="s">
        <v>176</v>
      </c>
      <c r="G255" s="248"/>
      <c r="H255" s="251">
        <v>168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162</v>
      </c>
      <c r="AU255" s="257" t="s">
        <v>85</v>
      </c>
      <c r="AV255" s="14" t="s">
        <v>158</v>
      </c>
      <c r="AW255" s="14" t="s">
        <v>37</v>
      </c>
      <c r="AX255" s="14" t="s">
        <v>83</v>
      </c>
      <c r="AY255" s="257" t="s">
        <v>151</v>
      </c>
    </row>
    <row r="256" s="12" customFormat="1" ht="22.8" customHeight="1">
      <c r="A256" s="12"/>
      <c r="B256" s="201"/>
      <c r="C256" s="202"/>
      <c r="D256" s="203" t="s">
        <v>75</v>
      </c>
      <c r="E256" s="215" t="s">
        <v>1390</v>
      </c>
      <c r="F256" s="215" t="s">
        <v>1391</v>
      </c>
      <c r="G256" s="202"/>
      <c r="H256" s="202"/>
      <c r="I256" s="205"/>
      <c r="J256" s="216">
        <f>BK256</f>
        <v>0</v>
      </c>
      <c r="K256" s="202"/>
      <c r="L256" s="207"/>
      <c r="M256" s="208"/>
      <c r="N256" s="209"/>
      <c r="O256" s="209"/>
      <c r="P256" s="210">
        <f>SUM(P257:P281)</f>
        <v>0</v>
      </c>
      <c r="Q256" s="209"/>
      <c r="R256" s="210">
        <f>SUM(R257:R281)</f>
        <v>0</v>
      </c>
      <c r="S256" s="209"/>
      <c r="T256" s="211">
        <f>SUM(T257:T281)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2" t="s">
        <v>83</v>
      </c>
      <c r="AT256" s="213" t="s">
        <v>75</v>
      </c>
      <c r="AU256" s="213" t="s">
        <v>83</v>
      </c>
      <c r="AY256" s="212" t="s">
        <v>151</v>
      </c>
      <c r="BK256" s="214">
        <f>SUM(BK257:BK281)</f>
        <v>0</v>
      </c>
    </row>
    <row r="257" s="2" customFormat="1" ht="24.15" customHeight="1">
      <c r="A257" s="41"/>
      <c r="B257" s="42"/>
      <c r="C257" s="217" t="s">
        <v>463</v>
      </c>
      <c r="D257" s="217" t="s">
        <v>153</v>
      </c>
      <c r="E257" s="218" t="s">
        <v>1392</v>
      </c>
      <c r="F257" s="219" t="s">
        <v>1393</v>
      </c>
      <c r="G257" s="220" t="s">
        <v>364</v>
      </c>
      <c r="H257" s="221">
        <v>82.989000000000004</v>
      </c>
      <c r="I257" s="222"/>
      <c r="J257" s="223">
        <f>ROUND(I257*H257,2)</f>
        <v>0</v>
      </c>
      <c r="K257" s="219" t="s">
        <v>157</v>
      </c>
      <c r="L257" s="47"/>
      <c r="M257" s="224" t="s">
        <v>19</v>
      </c>
      <c r="N257" s="225" t="s">
        <v>47</v>
      </c>
      <c r="O257" s="87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8" t="s">
        <v>158</v>
      </c>
      <c r="AT257" s="228" t="s">
        <v>153</v>
      </c>
      <c r="AU257" s="228" t="s">
        <v>85</v>
      </c>
      <c r="AY257" s="20" t="s">
        <v>151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20" t="s">
        <v>83</v>
      </c>
      <c r="BK257" s="229">
        <f>ROUND(I257*H257,2)</f>
        <v>0</v>
      </c>
      <c r="BL257" s="20" t="s">
        <v>158</v>
      </c>
      <c r="BM257" s="228" t="s">
        <v>1911</v>
      </c>
    </row>
    <row r="258" s="2" customFormat="1">
      <c r="A258" s="41"/>
      <c r="B258" s="42"/>
      <c r="C258" s="43"/>
      <c r="D258" s="230" t="s">
        <v>160</v>
      </c>
      <c r="E258" s="43"/>
      <c r="F258" s="231" t="s">
        <v>1395</v>
      </c>
      <c r="G258" s="43"/>
      <c r="H258" s="43"/>
      <c r="I258" s="232"/>
      <c r="J258" s="43"/>
      <c r="K258" s="43"/>
      <c r="L258" s="47"/>
      <c r="M258" s="233"/>
      <c r="N258" s="23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160</v>
      </c>
      <c r="AU258" s="20" t="s">
        <v>85</v>
      </c>
    </row>
    <row r="259" s="13" customFormat="1">
      <c r="A259" s="13"/>
      <c r="B259" s="235"/>
      <c r="C259" s="236"/>
      <c r="D259" s="237" t="s">
        <v>162</v>
      </c>
      <c r="E259" s="238" t="s">
        <v>19</v>
      </c>
      <c r="F259" s="239" t="s">
        <v>1912</v>
      </c>
      <c r="G259" s="236"/>
      <c r="H259" s="240">
        <v>82.989000000000004</v>
      </c>
      <c r="I259" s="241"/>
      <c r="J259" s="236"/>
      <c r="K259" s="236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162</v>
      </c>
      <c r="AU259" s="246" t="s">
        <v>85</v>
      </c>
      <c r="AV259" s="13" t="s">
        <v>85</v>
      </c>
      <c r="AW259" s="13" t="s">
        <v>37</v>
      </c>
      <c r="AX259" s="13" t="s">
        <v>83</v>
      </c>
      <c r="AY259" s="246" t="s">
        <v>151</v>
      </c>
    </row>
    <row r="260" s="2" customFormat="1" ht="24.15" customHeight="1">
      <c r="A260" s="41"/>
      <c r="B260" s="42"/>
      <c r="C260" s="217" t="s">
        <v>468</v>
      </c>
      <c r="D260" s="217" t="s">
        <v>153</v>
      </c>
      <c r="E260" s="218" t="s">
        <v>1397</v>
      </c>
      <c r="F260" s="219" t="s">
        <v>1398</v>
      </c>
      <c r="G260" s="220" t="s">
        <v>364</v>
      </c>
      <c r="H260" s="221">
        <v>1410.8130000000001</v>
      </c>
      <c r="I260" s="222"/>
      <c r="J260" s="223">
        <f>ROUND(I260*H260,2)</f>
        <v>0</v>
      </c>
      <c r="K260" s="219" t="s">
        <v>157</v>
      </c>
      <c r="L260" s="47"/>
      <c r="M260" s="224" t="s">
        <v>19</v>
      </c>
      <c r="N260" s="225" t="s">
        <v>47</v>
      </c>
      <c r="O260" s="87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8" t="s">
        <v>158</v>
      </c>
      <c r="AT260" s="228" t="s">
        <v>153</v>
      </c>
      <c r="AU260" s="228" t="s">
        <v>85</v>
      </c>
      <c r="AY260" s="20" t="s">
        <v>151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20" t="s">
        <v>83</v>
      </c>
      <c r="BK260" s="229">
        <f>ROUND(I260*H260,2)</f>
        <v>0</v>
      </c>
      <c r="BL260" s="20" t="s">
        <v>158</v>
      </c>
      <c r="BM260" s="228" t="s">
        <v>1913</v>
      </c>
    </row>
    <row r="261" s="2" customFormat="1">
      <c r="A261" s="41"/>
      <c r="B261" s="42"/>
      <c r="C261" s="43"/>
      <c r="D261" s="230" t="s">
        <v>160</v>
      </c>
      <c r="E261" s="43"/>
      <c r="F261" s="231" t="s">
        <v>1400</v>
      </c>
      <c r="G261" s="43"/>
      <c r="H261" s="43"/>
      <c r="I261" s="232"/>
      <c r="J261" s="43"/>
      <c r="K261" s="43"/>
      <c r="L261" s="47"/>
      <c r="M261" s="233"/>
      <c r="N261" s="23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160</v>
      </c>
      <c r="AU261" s="20" t="s">
        <v>85</v>
      </c>
    </row>
    <row r="262" s="13" customFormat="1">
      <c r="A262" s="13"/>
      <c r="B262" s="235"/>
      <c r="C262" s="236"/>
      <c r="D262" s="237" t="s">
        <v>162</v>
      </c>
      <c r="E262" s="238" t="s">
        <v>19</v>
      </c>
      <c r="F262" s="239" t="s">
        <v>1914</v>
      </c>
      <c r="G262" s="236"/>
      <c r="H262" s="240">
        <v>1410.8130000000001</v>
      </c>
      <c r="I262" s="241"/>
      <c r="J262" s="236"/>
      <c r="K262" s="236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162</v>
      </c>
      <c r="AU262" s="246" t="s">
        <v>85</v>
      </c>
      <c r="AV262" s="13" t="s">
        <v>85</v>
      </c>
      <c r="AW262" s="13" t="s">
        <v>37</v>
      </c>
      <c r="AX262" s="13" t="s">
        <v>83</v>
      </c>
      <c r="AY262" s="246" t="s">
        <v>151</v>
      </c>
    </row>
    <row r="263" s="2" customFormat="1" ht="24.15" customHeight="1">
      <c r="A263" s="41"/>
      <c r="B263" s="42"/>
      <c r="C263" s="217" t="s">
        <v>473</v>
      </c>
      <c r="D263" s="217" t="s">
        <v>153</v>
      </c>
      <c r="E263" s="218" t="s">
        <v>1402</v>
      </c>
      <c r="F263" s="219" t="s">
        <v>1403</v>
      </c>
      <c r="G263" s="220" t="s">
        <v>364</v>
      </c>
      <c r="H263" s="221">
        <v>71.510999999999996</v>
      </c>
      <c r="I263" s="222"/>
      <c r="J263" s="223">
        <f>ROUND(I263*H263,2)</f>
        <v>0</v>
      </c>
      <c r="K263" s="219" t="s">
        <v>157</v>
      </c>
      <c r="L263" s="47"/>
      <c r="M263" s="224" t="s">
        <v>19</v>
      </c>
      <c r="N263" s="225" t="s">
        <v>47</v>
      </c>
      <c r="O263" s="87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8" t="s">
        <v>158</v>
      </c>
      <c r="AT263" s="228" t="s">
        <v>153</v>
      </c>
      <c r="AU263" s="228" t="s">
        <v>85</v>
      </c>
      <c r="AY263" s="20" t="s">
        <v>151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20" t="s">
        <v>83</v>
      </c>
      <c r="BK263" s="229">
        <f>ROUND(I263*H263,2)</f>
        <v>0</v>
      </c>
      <c r="BL263" s="20" t="s">
        <v>158</v>
      </c>
      <c r="BM263" s="228" t="s">
        <v>1915</v>
      </c>
    </row>
    <row r="264" s="2" customFormat="1">
      <c r="A264" s="41"/>
      <c r="B264" s="42"/>
      <c r="C264" s="43"/>
      <c r="D264" s="230" t="s">
        <v>160</v>
      </c>
      <c r="E264" s="43"/>
      <c r="F264" s="231" t="s">
        <v>1405</v>
      </c>
      <c r="G264" s="43"/>
      <c r="H264" s="43"/>
      <c r="I264" s="232"/>
      <c r="J264" s="43"/>
      <c r="K264" s="43"/>
      <c r="L264" s="47"/>
      <c r="M264" s="233"/>
      <c r="N264" s="23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160</v>
      </c>
      <c r="AU264" s="20" t="s">
        <v>85</v>
      </c>
    </row>
    <row r="265" s="13" customFormat="1">
      <c r="A265" s="13"/>
      <c r="B265" s="235"/>
      <c r="C265" s="236"/>
      <c r="D265" s="237" t="s">
        <v>162</v>
      </c>
      <c r="E265" s="238" t="s">
        <v>19</v>
      </c>
      <c r="F265" s="239" t="s">
        <v>1916</v>
      </c>
      <c r="G265" s="236"/>
      <c r="H265" s="240">
        <v>71.510999999999996</v>
      </c>
      <c r="I265" s="241"/>
      <c r="J265" s="236"/>
      <c r="K265" s="236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162</v>
      </c>
      <c r="AU265" s="246" t="s">
        <v>85</v>
      </c>
      <c r="AV265" s="13" t="s">
        <v>85</v>
      </c>
      <c r="AW265" s="13" t="s">
        <v>37</v>
      </c>
      <c r="AX265" s="13" t="s">
        <v>83</v>
      </c>
      <c r="AY265" s="246" t="s">
        <v>151</v>
      </c>
    </row>
    <row r="266" s="2" customFormat="1" ht="24.15" customHeight="1">
      <c r="A266" s="41"/>
      <c r="B266" s="42"/>
      <c r="C266" s="217" t="s">
        <v>478</v>
      </c>
      <c r="D266" s="217" t="s">
        <v>153</v>
      </c>
      <c r="E266" s="218" t="s">
        <v>1407</v>
      </c>
      <c r="F266" s="219" t="s">
        <v>1398</v>
      </c>
      <c r="G266" s="220" t="s">
        <v>364</v>
      </c>
      <c r="H266" s="221">
        <v>1135.191</v>
      </c>
      <c r="I266" s="222"/>
      <c r="J266" s="223">
        <f>ROUND(I266*H266,2)</f>
        <v>0</v>
      </c>
      <c r="K266" s="219" t="s">
        <v>157</v>
      </c>
      <c r="L266" s="47"/>
      <c r="M266" s="224" t="s">
        <v>19</v>
      </c>
      <c r="N266" s="225" t="s">
        <v>47</v>
      </c>
      <c r="O266" s="87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8" t="s">
        <v>158</v>
      </c>
      <c r="AT266" s="228" t="s">
        <v>153</v>
      </c>
      <c r="AU266" s="228" t="s">
        <v>85</v>
      </c>
      <c r="AY266" s="20" t="s">
        <v>151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20" t="s">
        <v>83</v>
      </c>
      <c r="BK266" s="229">
        <f>ROUND(I266*H266,2)</f>
        <v>0</v>
      </c>
      <c r="BL266" s="20" t="s">
        <v>158</v>
      </c>
      <c r="BM266" s="228" t="s">
        <v>1917</v>
      </c>
    </row>
    <row r="267" s="2" customFormat="1">
      <c r="A267" s="41"/>
      <c r="B267" s="42"/>
      <c r="C267" s="43"/>
      <c r="D267" s="230" t="s">
        <v>160</v>
      </c>
      <c r="E267" s="43"/>
      <c r="F267" s="231" t="s">
        <v>1409</v>
      </c>
      <c r="G267" s="43"/>
      <c r="H267" s="43"/>
      <c r="I267" s="232"/>
      <c r="J267" s="43"/>
      <c r="K267" s="43"/>
      <c r="L267" s="47"/>
      <c r="M267" s="233"/>
      <c r="N267" s="23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160</v>
      </c>
      <c r="AU267" s="20" t="s">
        <v>85</v>
      </c>
    </row>
    <row r="268" s="13" customFormat="1">
      <c r="A268" s="13"/>
      <c r="B268" s="235"/>
      <c r="C268" s="236"/>
      <c r="D268" s="237" t="s">
        <v>162</v>
      </c>
      <c r="E268" s="238" t="s">
        <v>19</v>
      </c>
      <c r="F268" s="239" t="s">
        <v>1918</v>
      </c>
      <c r="G268" s="236"/>
      <c r="H268" s="240">
        <v>1135.191</v>
      </c>
      <c r="I268" s="241"/>
      <c r="J268" s="236"/>
      <c r="K268" s="236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162</v>
      </c>
      <c r="AU268" s="246" t="s">
        <v>85</v>
      </c>
      <c r="AV268" s="13" t="s">
        <v>85</v>
      </c>
      <c r="AW268" s="13" t="s">
        <v>37</v>
      </c>
      <c r="AX268" s="13" t="s">
        <v>83</v>
      </c>
      <c r="AY268" s="246" t="s">
        <v>151</v>
      </c>
    </row>
    <row r="269" s="2" customFormat="1" ht="24.15" customHeight="1">
      <c r="A269" s="41"/>
      <c r="B269" s="42"/>
      <c r="C269" s="217" t="s">
        <v>484</v>
      </c>
      <c r="D269" s="217" t="s">
        <v>153</v>
      </c>
      <c r="E269" s="218" t="s">
        <v>1411</v>
      </c>
      <c r="F269" s="219" t="s">
        <v>1412</v>
      </c>
      <c r="G269" s="220" t="s">
        <v>364</v>
      </c>
      <c r="H269" s="221">
        <v>60.899999999999999</v>
      </c>
      <c r="I269" s="222"/>
      <c r="J269" s="223">
        <f>ROUND(I269*H269,2)</f>
        <v>0</v>
      </c>
      <c r="K269" s="219" t="s">
        <v>157</v>
      </c>
      <c r="L269" s="47"/>
      <c r="M269" s="224" t="s">
        <v>19</v>
      </c>
      <c r="N269" s="225" t="s">
        <v>47</v>
      </c>
      <c r="O269" s="87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8" t="s">
        <v>158</v>
      </c>
      <c r="AT269" s="228" t="s">
        <v>153</v>
      </c>
      <c r="AU269" s="228" t="s">
        <v>85</v>
      </c>
      <c r="AY269" s="20" t="s">
        <v>151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20" t="s">
        <v>83</v>
      </c>
      <c r="BK269" s="229">
        <f>ROUND(I269*H269,2)</f>
        <v>0</v>
      </c>
      <c r="BL269" s="20" t="s">
        <v>158</v>
      </c>
      <c r="BM269" s="228" t="s">
        <v>1919</v>
      </c>
    </row>
    <row r="270" s="2" customFormat="1">
      <c r="A270" s="41"/>
      <c r="B270" s="42"/>
      <c r="C270" s="43"/>
      <c r="D270" s="230" t="s">
        <v>160</v>
      </c>
      <c r="E270" s="43"/>
      <c r="F270" s="231" t="s">
        <v>1414</v>
      </c>
      <c r="G270" s="43"/>
      <c r="H270" s="43"/>
      <c r="I270" s="232"/>
      <c r="J270" s="43"/>
      <c r="K270" s="43"/>
      <c r="L270" s="47"/>
      <c r="M270" s="233"/>
      <c r="N270" s="23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160</v>
      </c>
      <c r="AU270" s="20" t="s">
        <v>85</v>
      </c>
    </row>
    <row r="271" s="13" customFormat="1">
      <c r="A271" s="13"/>
      <c r="B271" s="235"/>
      <c r="C271" s="236"/>
      <c r="D271" s="237" t="s">
        <v>162</v>
      </c>
      <c r="E271" s="238" t="s">
        <v>19</v>
      </c>
      <c r="F271" s="239" t="s">
        <v>1920</v>
      </c>
      <c r="G271" s="236"/>
      <c r="H271" s="240">
        <v>60.899999999999999</v>
      </c>
      <c r="I271" s="241"/>
      <c r="J271" s="236"/>
      <c r="K271" s="236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162</v>
      </c>
      <c r="AU271" s="246" t="s">
        <v>85</v>
      </c>
      <c r="AV271" s="13" t="s">
        <v>85</v>
      </c>
      <c r="AW271" s="13" t="s">
        <v>37</v>
      </c>
      <c r="AX271" s="13" t="s">
        <v>83</v>
      </c>
      <c r="AY271" s="246" t="s">
        <v>151</v>
      </c>
    </row>
    <row r="272" s="2" customFormat="1" ht="24.15" customHeight="1">
      <c r="A272" s="41"/>
      <c r="B272" s="42"/>
      <c r="C272" s="217" t="s">
        <v>504</v>
      </c>
      <c r="D272" s="217" t="s">
        <v>153</v>
      </c>
      <c r="E272" s="218" t="s">
        <v>1416</v>
      </c>
      <c r="F272" s="219" t="s">
        <v>1417</v>
      </c>
      <c r="G272" s="220" t="s">
        <v>364</v>
      </c>
      <c r="H272" s="221">
        <v>906.73000000000002</v>
      </c>
      <c r="I272" s="222"/>
      <c r="J272" s="223">
        <f>ROUND(I272*H272,2)</f>
        <v>0</v>
      </c>
      <c r="K272" s="219" t="s">
        <v>157</v>
      </c>
      <c r="L272" s="47"/>
      <c r="M272" s="224" t="s">
        <v>19</v>
      </c>
      <c r="N272" s="225" t="s">
        <v>47</v>
      </c>
      <c r="O272" s="87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8" t="s">
        <v>158</v>
      </c>
      <c r="AT272" s="228" t="s">
        <v>153</v>
      </c>
      <c r="AU272" s="228" t="s">
        <v>85</v>
      </c>
      <c r="AY272" s="20" t="s">
        <v>151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20" t="s">
        <v>83</v>
      </c>
      <c r="BK272" s="229">
        <f>ROUND(I272*H272,2)</f>
        <v>0</v>
      </c>
      <c r="BL272" s="20" t="s">
        <v>158</v>
      </c>
      <c r="BM272" s="228" t="s">
        <v>1921</v>
      </c>
    </row>
    <row r="273" s="2" customFormat="1">
      <c r="A273" s="41"/>
      <c r="B273" s="42"/>
      <c r="C273" s="43"/>
      <c r="D273" s="230" t="s">
        <v>160</v>
      </c>
      <c r="E273" s="43"/>
      <c r="F273" s="231" t="s">
        <v>1419</v>
      </c>
      <c r="G273" s="43"/>
      <c r="H273" s="43"/>
      <c r="I273" s="232"/>
      <c r="J273" s="43"/>
      <c r="K273" s="43"/>
      <c r="L273" s="47"/>
      <c r="M273" s="233"/>
      <c r="N273" s="23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160</v>
      </c>
      <c r="AU273" s="20" t="s">
        <v>85</v>
      </c>
    </row>
    <row r="274" s="13" customFormat="1">
      <c r="A274" s="13"/>
      <c r="B274" s="235"/>
      <c r="C274" s="236"/>
      <c r="D274" s="237" t="s">
        <v>162</v>
      </c>
      <c r="E274" s="238" t="s">
        <v>19</v>
      </c>
      <c r="F274" s="239" t="s">
        <v>1922</v>
      </c>
      <c r="G274" s="236"/>
      <c r="H274" s="240">
        <v>906.73000000000002</v>
      </c>
      <c r="I274" s="241"/>
      <c r="J274" s="236"/>
      <c r="K274" s="236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162</v>
      </c>
      <c r="AU274" s="246" t="s">
        <v>85</v>
      </c>
      <c r="AV274" s="13" t="s">
        <v>85</v>
      </c>
      <c r="AW274" s="13" t="s">
        <v>37</v>
      </c>
      <c r="AX274" s="13" t="s">
        <v>83</v>
      </c>
      <c r="AY274" s="246" t="s">
        <v>151</v>
      </c>
    </row>
    <row r="275" s="2" customFormat="1" ht="24.15" customHeight="1">
      <c r="A275" s="41"/>
      <c r="B275" s="42"/>
      <c r="C275" s="217" t="s">
        <v>511</v>
      </c>
      <c r="D275" s="217" t="s">
        <v>153</v>
      </c>
      <c r="E275" s="218" t="s">
        <v>1421</v>
      </c>
      <c r="F275" s="219" t="s">
        <v>1422</v>
      </c>
      <c r="G275" s="220" t="s">
        <v>364</v>
      </c>
      <c r="H275" s="221">
        <v>116.32899999999999</v>
      </c>
      <c r="I275" s="222"/>
      <c r="J275" s="223">
        <f>ROUND(I275*H275,2)</f>
        <v>0</v>
      </c>
      <c r="K275" s="219" t="s">
        <v>157</v>
      </c>
      <c r="L275" s="47"/>
      <c r="M275" s="224" t="s">
        <v>19</v>
      </c>
      <c r="N275" s="225" t="s">
        <v>47</v>
      </c>
      <c r="O275" s="87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8" t="s">
        <v>158</v>
      </c>
      <c r="AT275" s="228" t="s">
        <v>153</v>
      </c>
      <c r="AU275" s="228" t="s">
        <v>85</v>
      </c>
      <c r="AY275" s="20" t="s">
        <v>151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20" t="s">
        <v>83</v>
      </c>
      <c r="BK275" s="229">
        <f>ROUND(I275*H275,2)</f>
        <v>0</v>
      </c>
      <c r="BL275" s="20" t="s">
        <v>158</v>
      </c>
      <c r="BM275" s="228" t="s">
        <v>1923</v>
      </c>
    </row>
    <row r="276" s="2" customFormat="1">
      <c r="A276" s="41"/>
      <c r="B276" s="42"/>
      <c r="C276" s="43"/>
      <c r="D276" s="230" t="s">
        <v>160</v>
      </c>
      <c r="E276" s="43"/>
      <c r="F276" s="231" t="s">
        <v>1424</v>
      </c>
      <c r="G276" s="43"/>
      <c r="H276" s="43"/>
      <c r="I276" s="232"/>
      <c r="J276" s="43"/>
      <c r="K276" s="43"/>
      <c r="L276" s="47"/>
      <c r="M276" s="233"/>
      <c r="N276" s="23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160</v>
      </c>
      <c r="AU276" s="20" t="s">
        <v>85</v>
      </c>
    </row>
    <row r="277" s="13" customFormat="1">
      <c r="A277" s="13"/>
      <c r="B277" s="235"/>
      <c r="C277" s="236"/>
      <c r="D277" s="237" t="s">
        <v>162</v>
      </c>
      <c r="E277" s="238" t="s">
        <v>19</v>
      </c>
      <c r="F277" s="239" t="s">
        <v>1924</v>
      </c>
      <c r="G277" s="236"/>
      <c r="H277" s="240">
        <v>116.32899999999999</v>
      </c>
      <c r="I277" s="241"/>
      <c r="J277" s="236"/>
      <c r="K277" s="236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162</v>
      </c>
      <c r="AU277" s="246" t="s">
        <v>85</v>
      </c>
      <c r="AV277" s="13" t="s">
        <v>85</v>
      </c>
      <c r="AW277" s="13" t="s">
        <v>37</v>
      </c>
      <c r="AX277" s="13" t="s">
        <v>83</v>
      </c>
      <c r="AY277" s="246" t="s">
        <v>151</v>
      </c>
    </row>
    <row r="278" s="2" customFormat="1" ht="24.15" customHeight="1">
      <c r="A278" s="41"/>
      <c r="B278" s="42"/>
      <c r="C278" s="217" t="s">
        <v>515</v>
      </c>
      <c r="D278" s="217" t="s">
        <v>153</v>
      </c>
      <c r="E278" s="218" t="s">
        <v>1426</v>
      </c>
      <c r="F278" s="219" t="s">
        <v>363</v>
      </c>
      <c r="G278" s="220" t="s">
        <v>364</v>
      </c>
      <c r="H278" s="221">
        <v>82.989000000000004</v>
      </c>
      <c r="I278" s="222"/>
      <c r="J278" s="223">
        <f>ROUND(I278*H278,2)</f>
        <v>0</v>
      </c>
      <c r="K278" s="219" t="s">
        <v>157</v>
      </c>
      <c r="L278" s="47"/>
      <c r="M278" s="224" t="s">
        <v>19</v>
      </c>
      <c r="N278" s="225" t="s">
        <v>47</v>
      </c>
      <c r="O278" s="87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8" t="s">
        <v>158</v>
      </c>
      <c r="AT278" s="228" t="s">
        <v>153</v>
      </c>
      <c r="AU278" s="228" t="s">
        <v>85</v>
      </c>
      <c r="AY278" s="20" t="s">
        <v>151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20" t="s">
        <v>83</v>
      </c>
      <c r="BK278" s="229">
        <f>ROUND(I278*H278,2)</f>
        <v>0</v>
      </c>
      <c r="BL278" s="20" t="s">
        <v>158</v>
      </c>
      <c r="BM278" s="228" t="s">
        <v>1925</v>
      </c>
    </row>
    <row r="279" s="2" customFormat="1">
      <c r="A279" s="41"/>
      <c r="B279" s="42"/>
      <c r="C279" s="43"/>
      <c r="D279" s="230" t="s">
        <v>160</v>
      </c>
      <c r="E279" s="43"/>
      <c r="F279" s="231" t="s">
        <v>1428</v>
      </c>
      <c r="G279" s="43"/>
      <c r="H279" s="43"/>
      <c r="I279" s="232"/>
      <c r="J279" s="43"/>
      <c r="K279" s="43"/>
      <c r="L279" s="47"/>
      <c r="M279" s="233"/>
      <c r="N279" s="23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160</v>
      </c>
      <c r="AU279" s="20" t="s">
        <v>85</v>
      </c>
    </row>
    <row r="280" s="2" customFormat="1" ht="24.15" customHeight="1">
      <c r="A280" s="41"/>
      <c r="B280" s="42"/>
      <c r="C280" s="217" t="s">
        <v>521</v>
      </c>
      <c r="D280" s="217" t="s">
        <v>153</v>
      </c>
      <c r="E280" s="218" t="s">
        <v>1430</v>
      </c>
      <c r="F280" s="219" t="s">
        <v>1431</v>
      </c>
      <c r="G280" s="220" t="s">
        <v>364</v>
      </c>
      <c r="H280" s="221">
        <v>19.204999999999998</v>
      </c>
      <c r="I280" s="222"/>
      <c r="J280" s="223">
        <f>ROUND(I280*H280,2)</f>
        <v>0</v>
      </c>
      <c r="K280" s="219" t="s">
        <v>157</v>
      </c>
      <c r="L280" s="47"/>
      <c r="M280" s="224" t="s">
        <v>19</v>
      </c>
      <c r="N280" s="225" t="s">
        <v>47</v>
      </c>
      <c r="O280" s="87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8" t="s">
        <v>158</v>
      </c>
      <c r="AT280" s="228" t="s">
        <v>153</v>
      </c>
      <c r="AU280" s="228" t="s">
        <v>85</v>
      </c>
      <c r="AY280" s="20" t="s">
        <v>151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20" t="s">
        <v>83</v>
      </c>
      <c r="BK280" s="229">
        <f>ROUND(I280*H280,2)</f>
        <v>0</v>
      </c>
      <c r="BL280" s="20" t="s">
        <v>158</v>
      </c>
      <c r="BM280" s="228" t="s">
        <v>1926</v>
      </c>
    </row>
    <row r="281" s="2" customFormat="1">
      <c r="A281" s="41"/>
      <c r="B281" s="42"/>
      <c r="C281" s="43"/>
      <c r="D281" s="230" t="s">
        <v>160</v>
      </c>
      <c r="E281" s="43"/>
      <c r="F281" s="231" t="s">
        <v>1433</v>
      </c>
      <c r="G281" s="43"/>
      <c r="H281" s="43"/>
      <c r="I281" s="232"/>
      <c r="J281" s="43"/>
      <c r="K281" s="43"/>
      <c r="L281" s="47"/>
      <c r="M281" s="233"/>
      <c r="N281" s="23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160</v>
      </c>
      <c r="AU281" s="20" t="s">
        <v>85</v>
      </c>
    </row>
    <row r="282" s="12" customFormat="1" ht="22.8" customHeight="1">
      <c r="A282" s="12"/>
      <c r="B282" s="201"/>
      <c r="C282" s="202"/>
      <c r="D282" s="203" t="s">
        <v>75</v>
      </c>
      <c r="E282" s="215" t="s">
        <v>1080</v>
      </c>
      <c r="F282" s="215" t="s">
        <v>1081</v>
      </c>
      <c r="G282" s="202"/>
      <c r="H282" s="202"/>
      <c r="I282" s="205"/>
      <c r="J282" s="216">
        <f>BK282</f>
        <v>0</v>
      </c>
      <c r="K282" s="202"/>
      <c r="L282" s="207"/>
      <c r="M282" s="208"/>
      <c r="N282" s="209"/>
      <c r="O282" s="209"/>
      <c r="P282" s="210">
        <f>SUM(P283:P284)</f>
        <v>0</v>
      </c>
      <c r="Q282" s="209"/>
      <c r="R282" s="210">
        <f>SUM(R283:R284)</f>
        <v>0</v>
      </c>
      <c r="S282" s="209"/>
      <c r="T282" s="211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2" t="s">
        <v>83</v>
      </c>
      <c r="AT282" s="213" t="s">
        <v>75</v>
      </c>
      <c r="AU282" s="213" t="s">
        <v>83</v>
      </c>
      <c r="AY282" s="212" t="s">
        <v>151</v>
      </c>
      <c r="BK282" s="214">
        <f>SUM(BK283:BK284)</f>
        <v>0</v>
      </c>
    </row>
    <row r="283" s="2" customFormat="1" ht="24.15" customHeight="1">
      <c r="A283" s="41"/>
      <c r="B283" s="42"/>
      <c r="C283" s="217" t="s">
        <v>525</v>
      </c>
      <c r="D283" s="217" t="s">
        <v>153</v>
      </c>
      <c r="E283" s="218" t="s">
        <v>1573</v>
      </c>
      <c r="F283" s="219" t="s">
        <v>1574</v>
      </c>
      <c r="G283" s="220" t="s">
        <v>364</v>
      </c>
      <c r="H283" s="221">
        <v>126.075</v>
      </c>
      <c r="I283" s="222"/>
      <c r="J283" s="223">
        <f>ROUND(I283*H283,2)</f>
        <v>0</v>
      </c>
      <c r="K283" s="219" t="s">
        <v>157</v>
      </c>
      <c r="L283" s="47"/>
      <c r="M283" s="224" t="s">
        <v>19</v>
      </c>
      <c r="N283" s="225" t="s">
        <v>47</v>
      </c>
      <c r="O283" s="87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8" t="s">
        <v>158</v>
      </c>
      <c r="AT283" s="228" t="s">
        <v>153</v>
      </c>
      <c r="AU283" s="228" t="s">
        <v>85</v>
      </c>
      <c r="AY283" s="20" t="s">
        <v>151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20" t="s">
        <v>83</v>
      </c>
      <c r="BK283" s="229">
        <f>ROUND(I283*H283,2)</f>
        <v>0</v>
      </c>
      <c r="BL283" s="20" t="s">
        <v>158</v>
      </c>
      <c r="BM283" s="228" t="s">
        <v>1927</v>
      </c>
    </row>
    <row r="284" s="2" customFormat="1">
      <c r="A284" s="41"/>
      <c r="B284" s="42"/>
      <c r="C284" s="43"/>
      <c r="D284" s="230" t="s">
        <v>160</v>
      </c>
      <c r="E284" s="43"/>
      <c r="F284" s="231" t="s">
        <v>1576</v>
      </c>
      <c r="G284" s="43"/>
      <c r="H284" s="43"/>
      <c r="I284" s="232"/>
      <c r="J284" s="43"/>
      <c r="K284" s="43"/>
      <c r="L284" s="47"/>
      <c r="M284" s="295"/>
      <c r="N284" s="296"/>
      <c r="O284" s="297"/>
      <c r="P284" s="297"/>
      <c r="Q284" s="297"/>
      <c r="R284" s="297"/>
      <c r="S284" s="297"/>
      <c r="T284" s="29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160</v>
      </c>
      <c r="AU284" s="20" t="s">
        <v>85</v>
      </c>
    </row>
    <row r="285" s="2" customFormat="1" ht="6.96" customHeight="1">
      <c r="A285" s="41"/>
      <c r="B285" s="62"/>
      <c r="C285" s="63"/>
      <c r="D285" s="63"/>
      <c r="E285" s="63"/>
      <c r="F285" s="63"/>
      <c r="G285" s="63"/>
      <c r="H285" s="63"/>
      <c r="I285" s="63"/>
      <c r="J285" s="63"/>
      <c r="K285" s="63"/>
      <c r="L285" s="47"/>
      <c r="M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</row>
  </sheetData>
  <sheetProtection sheet="1" autoFilter="0" formatColumns="0" formatRows="0" objects="1" scenarios="1" spinCount="100000" saltValue="6G4DQhAEr464YgnrRWC7K57vp8f0Rb8s5G6eWapgy1CGn/Ip5Y4jPELuRUwHJBcvGxSdCB8d5o2mA5mIVpD1+Q==" hashValue="+7xzvEdq+4LoNe/uhE1hr9IDadnFsK3qrur5X13svPKMdK+LG/ZceSAvJ5oJbJbCJ0jIg5HIf9A89JAyrjQhnQ==" algorithmName="SHA-512" password="CC35"/>
  <autoFilter ref="C91:K28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101" r:id="rId1" display="https://podminky.urs.cz/item/CS_URS_2025_01/113106121"/>
    <hyperlink ref="F109" r:id="rId2" display="https://podminky.urs.cz/item/CS_URS_2025_01/113106142"/>
    <hyperlink ref="F117" r:id="rId3" display="https://podminky.urs.cz/item/CS_URS_2025_01/113106161"/>
    <hyperlink ref="F120" r:id="rId4" display="https://podminky.urs.cz/item/CS_URS_2025_01/113106185"/>
    <hyperlink ref="F123" r:id="rId5" display="https://podminky.urs.cz/item/CS_URS_2025_01/113107211"/>
    <hyperlink ref="F130" r:id="rId6" display="https://podminky.urs.cz/item/CS_URS_2025_01/113107161"/>
    <hyperlink ref="F135" r:id="rId7" display="https://podminky.urs.cz/item/CS_URS_2025_01/113154518"/>
    <hyperlink ref="F140" r:id="rId8" display="https://podminky.urs.cz/item/CS_URS_2025_01/113201112"/>
    <hyperlink ref="F146" r:id="rId9" display="https://podminky.urs.cz/item/CS_URS_2025_01/113202111"/>
    <hyperlink ref="F154" r:id="rId10" display="https://podminky.urs.cz/item/CS_URS_2025_01/113203111"/>
    <hyperlink ref="F160" r:id="rId11" display="https://podminky.urs.cz/item/CS_URS_2025_01/564731101"/>
    <hyperlink ref="F165" r:id="rId12" display="https://podminky.urs.cz/item/CS_URS_2025_01/565135101"/>
    <hyperlink ref="F168" r:id="rId13" display="https://podminky.urs.cz/item/CS_URS_2025_01/573211112"/>
    <hyperlink ref="F171" r:id="rId14" display="https://podminky.urs.cz/item/CS_URS_2025_01/577144031"/>
    <hyperlink ref="F176" r:id="rId15" display="https://podminky.urs.cz/item/CS_URS_2025_01/596211110"/>
    <hyperlink ref="F181" r:id="rId16" display="https://podminky.urs.cz/item/CS_URS_2025_01/596211112"/>
    <hyperlink ref="F189" r:id="rId17" display="https://podminky.urs.cz/item/CS_URS_2025_01/596211114"/>
    <hyperlink ref="F191" r:id="rId18" display="https://podminky.urs.cz/item/CS_URS_2025_01/596211210"/>
    <hyperlink ref="F212" r:id="rId19" display="https://podminky.urs.cz/item/CS_URS_2025_01/596211215"/>
    <hyperlink ref="F216" r:id="rId20" display="https://podminky.urs.cz/item/CS_URS_2025_01/915491211"/>
    <hyperlink ref="F222" r:id="rId21" display="https://podminky.urs.cz/item/CS_URS_2025_01/916131213"/>
    <hyperlink ref="F247" r:id="rId22" display="https://podminky.urs.cz/item/CS_URS_2025_01/919732211"/>
    <hyperlink ref="F252" r:id="rId23" display="https://podminky.urs.cz/item/CS_URS_2025_01/919735112"/>
    <hyperlink ref="F258" r:id="rId24" display="https://podminky.urs.cz/item/CS_URS_2025_01/997221551"/>
    <hyperlink ref="F261" r:id="rId25" display="https://podminky.urs.cz/item/CS_URS_2025_01/997221559"/>
    <hyperlink ref="F264" r:id="rId26" display="https://podminky.urs.cz/item/CS_URS_2025_01/997221561"/>
    <hyperlink ref="F267" r:id="rId27" display="https://podminky.urs.cz/item/CS_URS_2025_01/997221569"/>
    <hyperlink ref="F270" r:id="rId28" display="https://podminky.urs.cz/item/CS_URS_2025_01/997221571"/>
    <hyperlink ref="F273" r:id="rId29" display="https://podminky.urs.cz/item/CS_URS_2025_01/997221579"/>
    <hyperlink ref="F276" r:id="rId30" display="https://podminky.urs.cz/item/CS_URS_2025_01/997221861"/>
    <hyperlink ref="F279" r:id="rId31" display="https://podminky.urs.cz/item/CS_URS_2025_01/997221873"/>
    <hyperlink ref="F281" r:id="rId32" display="https://podminky.urs.cz/item/CS_URS_2025_01/997221875"/>
    <hyperlink ref="F284" r:id="rId33" display="https://podminky.urs.cz/item/CS_URS_2025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85</v>
      </c>
    </row>
    <row r="4" s="1" customFormat="1" ht="24.96" customHeight="1">
      <c r="B4" s="23"/>
      <c r="D4" s="144" t="s">
        <v>118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Chvaletice ulice Husova vodovod oprava chodníků pro Město Chvaletice</v>
      </c>
      <c r="F7" s="146"/>
      <c r="G7" s="146"/>
      <c r="H7" s="146"/>
      <c r="L7" s="23"/>
    </row>
    <row r="8" s="2" customFormat="1" ht="12" customHeight="1">
      <c r="A8" s="41"/>
      <c r="B8" s="47"/>
      <c r="C8" s="41"/>
      <c r="D8" s="146" t="s">
        <v>119</v>
      </c>
      <c r="E8" s="41"/>
      <c r="F8" s="41"/>
      <c r="G8" s="41"/>
      <c r="H8" s="41"/>
      <c r="I8" s="41"/>
      <c r="J8" s="41"/>
      <c r="K8" s="41"/>
      <c r="L8" s="149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50" t="s">
        <v>1928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6" t="s">
        <v>18</v>
      </c>
      <c r="E11" s="41"/>
      <c r="F11" s="136" t="s">
        <v>19</v>
      </c>
      <c r="G11" s="41"/>
      <c r="H11" s="41"/>
      <c r="I11" s="146" t="s">
        <v>20</v>
      </c>
      <c r="J11" s="136" t="s">
        <v>19</v>
      </c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21</v>
      </c>
      <c r="E12" s="41"/>
      <c r="F12" s="136" t="s">
        <v>125</v>
      </c>
      <c r="G12" s="41"/>
      <c r="H12" s="41"/>
      <c r="I12" s="146" t="s">
        <v>23</v>
      </c>
      <c r="J12" s="151" t="str">
        <f>'Rekapitulace stavby'!AN8</f>
        <v>3. 2. 2025</v>
      </c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25</v>
      </c>
      <c r="E14" s="41"/>
      <c r="F14" s="41"/>
      <c r="G14" s="41"/>
      <c r="H14" s="41"/>
      <c r="I14" s="146" t="s">
        <v>26</v>
      </c>
      <c r="J14" s="136" t="s">
        <v>27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6" t="s">
        <v>29</v>
      </c>
      <c r="J15" s="136" t="s">
        <v>30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6" t="s">
        <v>31</v>
      </c>
      <c r="E17" s="41"/>
      <c r="F17" s="41"/>
      <c r="G17" s="41"/>
      <c r="H17" s="41"/>
      <c r="I17" s="146" t="s">
        <v>26</v>
      </c>
      <c r="J17" s="36" t="str">
        <f>'Rekapitulace stavby'!AN13</f>
        <v>Vyplň údaj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6" t="s">
        <v>29</v>
      </c>
      <c r="J18" s="36" t="str">
        <f>'Rekapitulace stavby'!AN14</f>
        <v>Vyplň údaj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6" t="s">
        <v>33</v>
      </c>
      <c r="E20" s="41"/>
      <c r="F20" s="41"/>
      <c r="G20" s="41"/>
      <c r="H20" s="41"/>
      <c r="I20" s="146" t="s">
        <v>26</v>
      </c>
      <c r="J20" s="136" t="s">
        <v>34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35</v>
      </c>
      <c r="F21" s="41"/>
      <c r="G21" s="41"/>
      <c r="H21" s="41"/>
      <c r="I21" s="146" t="s">
        <v>29</v>
      </c>
      <c r="J21" s="136" t="s">
        <v>36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6" t="s">
        <v>38</v>
      </c>
      <c r="E23" s="41"/>
      <c r="F23" s="41"/>
      <c r="G23" s="41"/>
      <c r="H23" s="41"/>
      <c r="I23" s="146" t="s">
        <v>26</v>
      </c>
      <c r="J23" s="136" t="str">
        <f>IF('Rekapitulace stavby'!AN19="","",'Rekapitulace stavby'!AN19)</f>
        <v/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6" t="s">
        <v>29</v>
      </c>
      <c r="J24" s="136" t="str">
        <f>IF('Rekapitulace stavby'!AN20="","",'Rekapitulace stavby'!AN20)</f>
        <v/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6" t="s">
        <v>40</v>
      </c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2"/>
      <c r="B27" s="153"/>
      <c r="C27" s="152"/>
      <c r="D27" s="152"/>
      <c r="E27" s="154" t="s">
        <v>19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6"/>
      <c r="E29" s="156"/>
      <c r="F29" s="156"/>
      <c r="G29" s="156"/>
      <c r="H29" s="156"/>
      <c r="I29" s="156"/>
      <c r="J29" s="156"/>
      <c r="K29" s="156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7" t="s">
        <v>42</v>
      </c>
      <c r="E30" s="41"/>
      <c r="F30" s="41"/>
      <c r="G30" s="41"/>
      <c r="H30" s="41"/>
      <c r="I30" s="41"/>
      <c r="J30" s="158">
        <f>ROUND(J82, 2)</f>
        <v>0</v>
      </c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9" t="s">
        <v>44</v>
      </c>
      <c r="G32" s="41"/>
      <c r="H32" s="41"/>
      <c r="I32" s="159" t="s">
        <v>43</v>
      </c>
      <c r="J32" s="159" t="s">
        <v>45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8" t="s">
        <v>46</v>
      </c>
      <c r="E33" s="146" t="s">
        <v>47</v>
      </c>
      <c r="F33" s="160">
        <f>ROUND((SUM(BE82:BE102)),  2)</f>
        <v>0</v>
      </c>
      <c r="G33" s="41"/>
      <c r="H33" s="41"/>
      <c r="I33" s="161">
        <v>0.20999999999999999</v>
      </c>
      <c r="J33" s="160">
        <f>ROUND(((SUM(BE82:BE102))*I33),  2)</f>
        <v>0</v>
      </c>
      <c r="K33" s="41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6" t="s">
        <v>48</v>
      </c>
      <c r="F34" s="160">
        <f>ROUND((SUM(BF82:BF102)),  2)</f>
        <v>0</v>
      </c>
      <c r="G34" s="41"/>
      <c r="H34" s="41"/>
      <c r="I34" s="161">
        <v>0.12</v>
      </c>
      <c r="J34" s="160">
        <f>ROUND(((SUM(BF82:BF102))*I34), 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6" t="s">
        <v>49</v>
      </c>
      <c r="F35" s="160">
        <f>ROUND((SUM(BG82:BG102)),  2)</f>
        <v>0</v>
      </c>
      <c r="G35" s="41"/>
      <c r="H35" s="41"/>
      <c r="I35" s="161">
        <v>0.20999999999999999</v>
      </c>
      <c r="J35" s="160">
        <f>0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6" t="s">
        <v>50</v>
      </c>
      <c r="F36" s="160">
        <f>ROUND((SUM(BH82:BH102)),  2)</f>
        <v>0</v>
      </c>
      <c r="G36" s="41"/>
      <c r="H36" s="41"/>
      <c r="I36" s="161">
        <v>0.12</v>
      </c>
      <c r="J36" s="160">
        <f>0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51</v>
      </c>
      <c r="F37" s="160">
        <f>ROUND((SUM(BI82:BI102)),  2)</f>
        <v>0</v>
      </c>
      <c r="G37" s="41"/>
      <c r="H37" s="41"/>
      <c r="I37" s="161">
        <v>0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2"/>
      <c r="D39" s="163" t="s">
        <v>52</v>
      </c>
      <c r="E39" s="164"/>
      <c r="F39" s="164"/>
      <c r="G39" s="165" t="s">
        <v>53</v>
      </c>
      <c r="H39" s="166" t="s">
        <v>54</v>
      </c>
      <c r="I39" s="164"/>
      <c r="J39" s="167">
        <f>SUM(J30:J37)</f>
        <v>0</v>
      </c>
      <c r="K39" s="168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126</v>
      </c>
      <c r="D45" s="43"/>
      <c r="E45" s="43"/>
      <c r="F45" s="43"/>
      <c r="G45" s="43"/>
      <c r="H45" s="43"/>
      <c r="I45" s="43"/>
      <c r="J45" s="43"/>
      <c r="K45" s="43"/>
      <c r="L45" s="149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3" t="str">
        <f>E7</f>
        <v>Chvaletice ulice Husova vodovod oprava chodníků pro Město Chvaletice</v>
      </c>
      <c r="F48" s="35"/>
      <c r="G48" s="35"/>
      <c r="H48" s="35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119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 stavby</v>
      </c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Chvaletice k.ú.Telčice</v>
      </c>
      <c r="G52" s="43"/>
      <c r="H52" s="43"/>
      <c r="I52" s="35" t="s">
        <v>23</v>
      </c>
      <c r="J52" s="75" t="str">
        <f>IF(J12="","",J12)</f>
        <v>3. 2. 2025</v>
      </c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Vodovody a kanalizace Pardubice, a.s. Teplého 2014</v>
      </c>
      <c r="G54" s="43"/>
      <c r="H54" s="43"/>
      <c r="I54" s="35" t="s">
        <v>33</v>
      </c>
      <c r="J54" s="39" t="str">
        <f>E21</f>
        <v>BKN spol.s r.o., Vladislavova 29, 56601Vysoké Mýto</v>
      </c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127</v>
      </c>
      <c r="D57" s="176"/>
      <c r="E57" s="176"/>
      <c r="F57" s="176"/>
      <c r="G57" s="176"/>
      <c r="H57" s="176"/>
      <c r="I57" s="176"/>
      <c r="J57" s="177" t="s">
        <v>128</v>
      </c>
      <c r="K57" s="176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8" t="s">
        <v>74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129</v>
      </c>
    </row>
    <row r="60" s="9" customFormat="1" ht="24.96" customHeight="1">
      <c r="A60" s="9"/>
      <c r="B60" s="179"/>
      <c r="C60" s="180"/>
      <c r="D60" s="181" t="s">
        <v>1929</v>
      </c>
      <c r="E60" s="182"/>
      <c r="F60" s="182"/>
      <c r="G60" s="182"/>
      <c r="H60" s="182"/>
      <c r="I60" s="182"/>
      <c r="J60" s="183">
        <f>J83</f>
        <v>0</v>
      </c>
      <c r="K60" s="180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27"/>
      <c r="D61" s="186" t="s">
        <v>1930</v>
      </c>
      <c r="E61" s="187"/>
      <c r="F61" s="187"/>
      <c r="G61" s="187"/>
      <c r="H61" s="187"/>
      <c r="I61" s="187"/>
      <c r="J61" s="188">
        <f>J84</f>
        <v>0</v>
      </c>
      <c r="K61" s="127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27"/>
      <c r="D62" s="186" t="s">
        <v>1931</v>
      </c>
      <c r="E62" s="187"/>
      <c r="F62" s="187"/>
      <c r="G62" s="187"/>
      <c r="H62" s="187"/>
      <c r="I62" s="187"/>
      <c r="J62" s="188">
        <f>J97</f>
        <v>0</v>
      </c>
      <c r="K62" s="127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49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136</v>
      </c>
      <c r="D69" s="43"/>
      <c r="E69" s="43"/>
      <c r="F69" s="43"/>
      <c r="G69" s="43"/>
      <c r="H69" s="43"/>
      <c r="I69" s="43"/>
      <c r="J69" s="43"/>
      <c r="K69" s="43"/>
      <c r="L69" s="149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9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49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73" t="str">
        <f>E7</f>
        <v>Chvaletice ulice Husova vodovod oprava chodníků pro Město Chvaletice</v>
      </c>
      <c r="F72" s="35"/>
      <c r="G72" s="35"/>
      <c r="H72" s="35"/>
      <c r="I72" s="43"/>
      <c r="J72" s="43"/>
      <c r="K72" s="4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119</v>
      </c>
      <c r="D73" s="43"/>
      <c r="E73" s="43"/>
      <c r="F73" s="43"/>
      <c r="G73" s="43"/>
      <c r="H73" s="43"/>
      <c r="I73" s="43"/>
      <c r="J73" s="43"/>
      <c r="K73" s="43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VON - Vedlejší a ostatní náklady stavby</v>
      </c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>Chvaletice k.ú.Telčice</v>
      </c>
      <c r="G76" s="43"/>
      <c r="H76" s="43"/>
      <c r="I76" s="35" t="s">
        <v>23</v>
      </c>
      <c r="J76" s="75" t="str">
        <f>IF(J12="","",J12)</f>
        <v>3. 2. 2025</v>
      </c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40.05" customHeight="1">
      <c r="A78" s="41"/>
      <c r="B78" s="42"/>
      <c r="C78" s="35" t="s">
        <v>25</v>
      </c>
      <c r="D78" s="43"/>
      <c r="E78" s="43"/>
      <c r="F78" s="30" t="str">
        <f>E15</f>
        <v>Vodovody a kanalizace Pardubice, a.s. Teplého 2014</v>
      </c>
      <c r="G78" s="43"/>
      <c r="H78" s="43"/>
      <c r="I78" s="35" t="s">
        <v>33</v>
      </c>
      <c r="J78" s="39" t="str">
        <f>E21</f>
        <v>BKN spol.s r.o., Vladislavova 29, 56601Vysoké Mýto</v>
      </c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31</v>
      </c>
      <c r="D79" s="43"/>
      <c r="E79" s="43"/>
      <c r="F79" s="30" t="str">
        <f>IF(E18="","",E18)</f>
        <v>Vyplň údaj</v>
      </c>
      <c r="G79" s="43"/>
      <c r="H79" s="43"/>
      <c r="I79" s="35" t="s">
        <v>38</v>
      </c>
      <c r="J79" s="39" t="str">
        <f>E24</f>
        <v xml:space="preserve"> </v>
      </c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90"/>
      <c r="B81" s="191"/>
      <c r="C81" s="192" t="s">
        <v>137</v>
      </c>
      <c r="D81" s="193" t="s">
        <v>61</v>
      </c>
      <c r="E81" s="193" t="s">
        <v>57</v>
      </c>
      <c r="F81" s="193" t="s">
        <v>58</v>
      </c>
      <c r="G81" s="193" t="s">
        <v>138</v>
      </c>
      <c r="H81" s="193" t="s">
        <v>139</v>
      </c>
      <c r="I81" s="193" t="s">
        <v>140</v>
      </c>
      <c r="J81" s="193" t="s">
        <v>128</v>
      </c>
      <c r="K81" s="194" t="s">
        <v>141</v>
      </c>
      <c r="L81" s="195"/>
      <c r="M81" s="95" t="s">
        <v>19</v>
      </c>
      <c r="N81" s="96" t="s">
        <v>46</v>
      </c>
      <c r="O81" s="96" t="s">
        <v>142</v>
      </c>
      <c r="P81" s="96" t="s">
        <v>143</v>
      </c>
      <c r="Q81" s="96" t="s">
        <v>144</v>
      </c>
      <c r="R81" s="96" t="s">
        <v>145</v>
      </c>
      <c r="S81" s="96" t="s">
        <v>146</v>
      </c>
      <c r="T81" s="97" t="s">
        <v>147</v>
      </c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190"/>
    </row>
    <row r="82" s="2" customFormat="1" ht="22.8" customHeight="1">
      <c r="A82" s="41"/>
      <c r="B82" s="42"/>
      <c r="C82" s="102" t="s">
        <v>148</v>
      </c>
      <c r="D82" s="43"/>
      <c r="E82" s="43"/>
      <c r="F82" s="43"/>
      <c r="G82" s="43"/>
      <c r="H82" s="43"/>
      <c r="I82" s="43"/>
      <c r="J82" s="196">
        <f>BK82</f>
        <v>0</v>
      </c>
      <c r="K82" s="43"/>
      <c r="L82" s="47"/>
      <c r="M82" s="98"/>
      <c r="N82" s="197"/>
      <c r="O82" s="99"/>
      <c r="P82" s="198">
        <f>P83</f>
        <v>0</v>
      </c>
      <c r="Q82" s="99"/>
      <c r="R82" s="198">
        <f>R83</f>
        <v>0</v>
      </c>
      <c r="S82" s="99"/>
      <c r="T82" s="199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75</v>
      </c>
      <c r="AU82" s="20" t="s">
        <v>129</v>
      </c>
      <c r="BK82" s="200">
        <f>BK83</f>
        <v>0</v>
      </c>
    </row>
    <row r="83" s="12" customFormat="1" ht="25.92" customHeight="1">
      <c r="A83" s="12"/>
      <c r="B83" s="201"/>
      <c r="C83" s="202"/>
      <c r="D83" s="203" t="s">
        <v>75</v>
      </c>
      <c r="E83" s="204" t="s">
        <v>1932</v>
      </c>
      <c r="F83" s="204" t="s">
        <v>1933</v>
      </c>
      <c r="G83" s="202"/>
      <c r="H83" s="202"/>
      <c r="I83" s="205"/>
      <c r="J83" s="206">
        <f>BK83</f>
        <v>0</v>
      </c>
      <c r="K83" s="202"/>
      <c r="L83" s="207"/>
      <c r="M83" s="208"/>
      <c r="N83" s="209"/>
      <c r="O83" s="209"/>
      <c r="P83" s="210">
        <f>P84+P97</f>
        <v>0</v>
      </c>
      <c r="Q83" s="209"/>
      <c r="R83" s="210">
        <f>R84+R97</f>
        <v>0</v>
      </c>
      <c r="S83" s="209"/>
      <c r="T83" s="211">
        <f>T84+T97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2" t="s">
        <v>158</v>
      </c>
      <c r="AT83" s="213" t="s">
        <v>75</v>
      </c>
      <c r="AU83" s="213" t="s">
        <v>76</v>
      </c>
      <c r="AY83" s="212" t="s">
        <v>151</v>
      </c>
      <c r="BK83" s="214">
        <f>BK84+BK97</f>
        <v>0</v>
      </c>
    </row>
    <row r="84" s="12" customFormat="1" ht="22.8" customHeight="1">
      <c r="A84" s="12"/>
      <c r="B84" s="201"/>
      <c r="C84" s="202"/>
      <c r="D84" s="203" t="s">
        <v>75</v>
      </c>
      <c r="E84" s="215" t="s">
        <v>1934</v>
      </c>
      <c r="F84" s="215" t="s">
        <v>1935</v>
      </c>
      <c r="G84" s="202"/>
      <c r="H84" s="202"/>
      <c r="I84" s="205"/>
      <c r="J84" s="216">
        <f>BK84</f>
        <v>0</v>
      </c>
      <c r="K84" s="202"/>
      <c r="L84" s="207"/>
      <c r="M84" s="208"/>
      <c r="N84" s="209"/>
      <c r="O84" s="209"/>
      <c r="P84" s="210">
        <f>SUM(P85:P96)</f>
        <v>0</v>
      </c>
      <c r="Q84" s="209"/>
      <c r="R84" s="210">
        <f>SUM(R85:R96)</f>
        <v>0</v>
      </c>
      <c r="S84" s="209"/>
      <c r="T84" s="211">
        <f>SUM(T85:T96)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2" t="s">
        <v>158</v>
      </c>
      <c r="AT84" s="213" t="s">
        <v>75</v>
      </c>
      <c r="AU84" s="213" t="s">
        <v>83</v>
      </c>
      <c r="AY84" s="212" t="s">
        <v>151</v>
      </c>
      <c r="BK84" s="214">
        <f>SUM(BK85:BK96)</f>
        <v>0</v>
      </c>
    </row>
    <row r="85" s="2" customFormat="1" ht="16.5" customHeight="1">
      <c r="A85" s="41"/>
      <c r="B85" s="42"/>
      <c r="C85" s="217" t="s">
        <v>83</v>
      </c>
      <c r="D85" s="299" t="s">
        <v>153</v>
      </c>
      <c r="E85" s="218" t="s">
        <v>1936</v>
      </c>
      <c r="F85" s="219" t="s">
        <v>1937</v>
      </c>
      <c r="G85" s="220" t="s">
        <v>1938</v>
      </c>
      <c r="H85" s="221">
        <v>1</v>
      </c>
      <c r="I85" s="222"/>
      <c r="J85" s="223">
        <f>ROUND(I85*H85,2)</f>
        <v>0</v>
      </c>
      <c r="K85" s="219" t="s">
        <v>19</v>
      </c>
      <c r="L85" s="47"/>
      <c r="M85" s="224" t="s">
        <v>19</v>
      </c>
      <c r="N85" s="225" t="s">
        <v>47</v>
      </c>
      <c r="O85" s="87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8" t="s">
        <v>1939</v>
      </c>
      <c r="AT85" s="228" t="s">
        <v>153</v>
      </c>
      <c r="AU85" s="228" t="s">
        <v>85</v>
      </c>
      <c r="AY85" s="20" t="s">
        <v>151</v>
      </c>
      <c r="BE85" s="229">
        <f>IF(N85="základní",J85,0)</f>
        <v>0</v>
      </c>
      <c r="BF85" s="229">
        <f>IF(N85="snížená",J85,0)</f>
        <v>0</v>
      </c>
      <c r="BG85" s="229">
        <f>IF(N85="zákl. přenesená",J85,0)</f>
        <v>0</v>
      </c>
      <c r="BH85" s="229">
        <f>IF(N85="sníž. přenesená",J85,0)</f>
        <v>0</v>
      </c>
      <c r="BI85" s="229">
        <f>IF(N85="nulová",J85,0)</f>
        <v>0</v>
      </c>
      <c r="BJ85" s="20" t="s">
        <v>83</v>
      </c>
      <c r="BK85" s="229">
        <f>ROUND(I85*H85,2)</f>
        <v>0</v>
      </c>
      <c r="BL85" s="20" t="s">
        <v>1939</v>
      </c>
      <c r="BM85" s="228" t="s">
        <v>1940</v>
      </c>
    </row>
    <row r="86" s="2" customFormat="1" ht="49.05" customHeight="1">
      <c r="A86" s="41"/>
      <c r="B86" s="42"/>
      <c r="C86" s="217" t="s">
        <v>85</v>
      </c>
      <c r="D86" s="299" t="s">
        <v>153</v>
      </c>
      <c r="E86" s="218" t="s">
        <v>1941</v>
      </c>
      <c r="F86" s="219" t="s">
        <v>1942</v>
      </c>
      <c r="G86" s="220" t="s">
        <v>1938</v>
      </c>
      <c r="H86" s="221">
        <v>1</v>
      </c>
      <c r="I86" s="222"/>
      <c r="J86" s="223">
        <f>ROUND(I86*H86,2)</f>
        <v>0</v>
      </c>
      <c r="K86" s="219" t="s">
        <v>19</v>
      </c>
      <c r="L86" s="47"/>
      <c r="M86" s="224" t="s">
        <v>19</v>
      </c>
      <c r="N86" s="225" t="s">
        <v>47</v>
      </c>
      <c r="O86" s="87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8" t="s">
        <v>1939</v>
      </c>
      <c r="AT86" s="228" t="s">
        <v>153</v>
      </c>
      <c r="AU86" s="228" t="s">
        <v>85</v>
      </c>
      <c r="AY86" s="20" t="s">
        <v>151</v>
      </c>
      <c r="BE86" s="229">
        <f>IF(N86="základní",J86,0)</f>
        <v>0</v>
      </c>
      <c r="BF86" s="229">
        <f>IF(N86="snížená",J86,0)</f>
        <v>0</v>
      </c>
      <c r="BG86" s="229">
        <f>IF(N86="zákl. přenesená",J86,0)</f>
        <v>0</v>
      </c>
      <c r="BH86" s="229">
        <f>IF(N86="sníž. přenesená",J86,0)</f>
        <v>0</v>
      </c>
      <c r="BI86" s="229">
        <f>IF(N86="nulová",J86,0)</f>
        <v>0</v>
      </c>
      <c r="BJ86" s="20" t="s">
        <v>83</v>
      </c>
      <c r="BK86" s="229">
        <f>ROUND(I86*H86,2)</f>
        <v>0</v>
      </c>
      <c r="BL86" s="20" t="s">
        <v>1939</v>
      </c>
      <c r="BM86" s="228" t="s">
        <v>1943</v>
      </c>
    </row>
    <row r="87" s="2" customFormat="1" ht="16.5" customHeight="1">
      <c r="A87" s="41"/>
      <c r="B87" s="42"/>
      <c r="C87" s="217" t="s">
        <v>94</v>
      </c>
      <c r="D87" s="299" t="s">
        <v>153</v>
      </c>
      <c r="E87" s="218" t="s">
        <v>1944</v>
      </c>
      <c r="F87" s="219" t="s">
        <v>1945</v>
      </c>
      <c r="G87" s="220" t="s">
        <v>1938</v>
      </c>
      <c r="H87" s="221">
        <v>1</v>
      </c>
      <c r="I87" s="222"/>
      <c r="J87" s="223">
        <f>ROUND(I87*H87,2)</f>
        <v>0</v>
      </c>
      <c r="K87" s="219" t="s">
        <v>19</v>
      </c>
      <c r="L87" s="47"/>
      <c r="M87" s="224" t="s">
        <v>19</v>
      </c>
      <c r="N87" s="225" t="s">
        <v>47</v>
      </c>
      <c r="O87" s="87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8" t="s">
        <v>1939</v>
      </c>
      <c r="AT87" s="228" t="s">
        <v>153</v>
      </c>
      <c r="AU87" s="228" t="s">
        <v>85</v>
      </c>
      <c r="AY87" s="20" t="s">
        <v>151</v>
      </c>
      <c r="BE87" s="229">
        <f>IF(N87="základní",J87,0)</f>
        <v>0</v>
      </c>
      <c r="BF87" s="229">
        <f>IF(N87="snížená",J87,0)</f>
        <v>0</v>
      </c>
      <c r="BG87" s="229">
        <f>IF(N87="zákl. přenesená",J87,0)</f>
        <v>0</v>
      </c>
      <c r="BH87" s="229">
        <f>IF(N87="sníž. přenesená",J87,0)</f>
        <v>0</v>
      </c>
      <c r="BI87" s="229">
        <f>IF(N87="nulová",J87,0)</f>
        <v>0</v>
      </c>
      <c r="BJ87" s="20" t="s">
        <v>83</v>
      </c>
      <c r="BK87" s="229">
        <f>ROUND(I87*H87,2)</f>
        <v>0</v>
      </c>
      <c r="BL87" s="20" t="s">
        <v>1939</v>
      </c>
      <c r="BM87" s="228" t="s">
        <v>1946</v>
      </c>
    </row>
    <row r="88" s="2" customFormat="1" ht="24.15" customHeight="1">
      <c r="A88" s="41"/>
      <c r="B88" s="42"/>
      <c r="C88" s="217" t="s">
        <v>158</v>
      </c>
      <c r="D88" s="299" t="s">
        <v>153</v>
      </c>
      <c r="E88" s="218" t="s">
        <v>1947</v>
      </c>
      <c r="F88" s="219" t="s">
        <v>1948</v>
      </c>
      <c r="G88" s="220" t="s">
        <v>1949</v>
      </c>
      <c r="H88" s="221">
        <v>18</v>
      </c>
      <c r="I88" s="222"/>
      <c r="J88" s="223">
        <f>ROUND(I88*H88,2)</f>
        <v>0</v>
      </c>
      <c r="K88" s="219" t="s">
        <v>19</v>
      </c>
      <c r="L88" s="47"/>
      <c r="M88" s="224" t="s">
        <v>19</v>
      </c>
      <c r="N88" s="225" t="s">
        <v>47</v>
      </c>
      <c r="O88" s="87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8" t="s">
        <v>1939</v>
      </c>
      <c r="AT88" s="228" t="s">
        <v>153</v>
      </c>
      <c r="AU88" s="228" t="s">
        <v>85</v>
      </c>
      <c r="AY88" s="20" t="s">
        <v>151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20" t="s">
        <v>83</v>
      </c>
      <c r="BK88" s="229">
        <f>ROUND(I88*H88,2)</f>
        <v>0</v>
      </c>
      <c r="BL88" s="20" t="s">
        <v>1939</v>
      </c>
      <c r="BM88" s="228" t="s">
        <v>1950</v>
      </c>
    </row>
    <row r="89" s="2" customFormat="1" ht="24.15" customHeight="1">
      <c r="A89" s="41"/>
      <c r="B89" s="42"/>
      <c r="C89" s="217" t="s">
        <v>182</v>
      </c>
      <c r="D89" s="299" t="s">
        <v>153</v>
      </c>
      <c r="E89" s="218" t="s">
        <v>1951</v>
      </c>
      <c r="F89" s="219" t="s">
        <v>1952</v>
      </c>
      <c r="G89" s="220" t="s">
        <v>1938</v>
      </c>
      <c r="H89" s="221">
        <v>1</v>
      </c>
      <c r="I89" s="222"/>
      <c r="J89" s="223">
        <f>ROUND(I89*H89,2)</f>
        <v>0</v>
      </c>
      <c r="K89" s="219" t="s">
        <v>19</v>
      </c>
      <c r="L89" s="47"/>
      <c r="M89" s="224" t="s">
        <v>19</v>
      </c>
      <c r="N89" s="225" t="s">
        <v>47</v>
      </c>
      <c r="O89" s="87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8" t="s">
        <v>1939</v>
      </c>
      <c r="AT89" s="228" t="s">
        <v>153</v>
      </c>
      <c r="AU89" s="228" t="s">
        <v>85</v>
      </c>
      <c r="AY89" s="20" t="s">
        <v>151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0" t="s">
        <v>83</v>
      </c>
      <c r="BK89" s="229">
        <f>ROUND(I89*H89,2)</f>
        <v>0</v>
      </c>
      <c r="BL89" s="20" t="s">
        <v>1939</v>
      </c>
      <c r="BM89" s="228" t="s">
        <v>1953</v>
      </c>
    </row>
    <row r="90" s="2" customFormat="1" ht="55.5" customHeight="1">
      <c r="A90" s="41"/>
      <c r="B90" s="42"/>
      <c r="C90" s="217" t="s">
        <v>190</v>
      </c>
      <c r="D90" s="299" t="s">
        <v>153</v>
      </c>
      <c r="E90" s="218" t="s">
        <v>1954</v>
      </c>
      <c r="F90" s="219" t="s">
        <v>1955</v>
      </c>
      <c r="G90" s="220" t="s">
        <v>988</v>
      </c>
      <c r="H90" s="221">
        <v>1</v>
      </c>
      <c r="I90" s="222"/>
      <c r="J90" s="223">
        <f>ROUND(I90*H90,2)</f>
        <v>0</v>
      </c>
      <c r="K90" s="219" t="s">
        <v>19</v>
      </c>
      <c r="L90" s="47"/>
      <c r="M90" s="224" t="s">
        <v>19</v>
      </c>
      <c r="N90" s="225" t="s">
        <v>47</v>
      </c>
      <c r="O90" s="87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8" t="s">
        <v>1939</v>
      </c>
      <c r="AT90" s="228" t="s">
        <v>153</v>
      </c>
      <c r="AU90" s="228" t="s">
        <v>85</v>
      </c>
      <c r="AY90" s="20" t="s">
        <v>151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20" t="s">
        <v>83</v>
      </c>
      <c r="BK90" s="229">
        <f>ROUND(I90*H90,2)</f>
        <v>0</v>
      </c>
      <c r="BL90" s="20" t="s">
        <v>1939</v>
      </c>
      <c r="BM90" s="228" t="s">
        <v>1956</v>
      </c>
    </row>
    <row r="91" s="2" customFormat="1" ht="16.5" customHeight="1">
      <c r="A91" s="41"/>
      <c r="B91" s="42"/>
      <c r="C91" s="217" t="s">
        <v>197</v>
      </c>
      <c r="D91" s="299" t="s">
        <v>153</v>
      </c>
      <c r="E91" s="218" t="s">
        <v>1957</v>
      </c>
      <c r="F91" s="219" t="s">
        <v>1958</v>
      </c>
      <c r="G91" s="220" t="s">
        <v>1938</v>
      </c>
      <c r="H91" s="221">
        <v>1</v>
      </c>
      <c r="I91" s="222"/>
      <c r="J91" s="223">
        <f>ROUND(I91*H91,2)</f>
        <v>0</v>
      </c>
      <c r="K91" s="219" t="s">
        <v>19</v>
      </c>
      <c r="L91" s="47"/>
      <c r="M91" s="224" t="s">
        <v>19</v>
      </c>
      <c r="N91" s="225" t="s">
        <v>47</v>
      </c>
      <c r="O91" s="87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8" t="s">
        <v>1939</v>
      </c>
      <c r="AT91" s="228" t="s">
        <v>153</v>
      </c>
      <c r="AU91" s="228" t="s">
        <v>85</v>
      </c>
      <c r="AY91" s="20" t="s">
        <v>151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0" t="s">
        <v>83</v>
      </c>
      <c r="BK91" s="229">
        <f>ROUND(I91*H91,2)</f>
        <v>0</v>
      </c>
      <c r="BL91" s="20" t="s">
        <v>1939</v>
      </c>
      <c r="BM91" s="228" t="s">
        <v>1959</v>
      </c>
    </row>
    <row r="92" s="2" customFormat="1" ht="33" customHeight="1">
      <c r="A92" s="41"/>
      <c r="B92" s="42"/>
      <c r="C92" s="217" t="s">
        <v>208</v>
      </c>
      <c r="D92" s="299" t="s">
        <v>153</v>
      </c>
      <c r="E92" s="218" t="s">
        <v>1960</v>
      </c>
      <c r="F92" s="219" t="s">
        <v>1961</v>
      </c>
      <c r="G92" s="220" t="s">
        <v>1938</v>
      </c>
      <c r="H92" s="221">
        <v>1</v>
      </c>
      <c r="I92" s="222"/>
      <c r="J92" s="223">
        <f>ROUND(I92*H92,2)</f>
        <v>0</v>
      </c>
      <c r="K92" s="219" t="s">
        <v>19</v>
      </c>
      <c r="L92" s="47"/>
      <c r="M92" s="224" t="s">
        <v>19</v>
      </c>
      <c r="N92" s="225" t="s">
        <v>47</v>
      </c>
      <c r="O92" s="87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8" t="s">
        <v>1939</v>
      </c>
      <c r="AT92" s="228" t="s">
        <v>153</v>
      </c>
      <c r="AU92" s="228" t="s">
        <v>85</v>
      </c>
      <c r="AY92" s="20" t="s">
        <v>151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0" t="s">
        <v>83</v>
      </c>
      <c r="BK92" s="229">
        <f>ROUND(I92*H92,2)</f>
        <v>0</v>
      </c>
      <c r="BL92" s="20" t="s">
        <v>1939</v>
      </c>
      <c r="BM92" s="228" t="s">
        <v>1962</v>
      </c>
    </row>
    <row r="93" s="2" customFormat="1" ht="16.5" customHeight="1">
      <c r="A93" s="41"/>
      <c r="B93" s="42"/>
      <c r="C93" s="217" t="s">
        <v>215</v>
      </c>
      <c r="D93" s="299" t="s">
        <v>153</v>
      </c>
      <c r="E93" s="218" t="s">
        <v>1963</v>
      </c>
      <c r="F93" s="219" t="s">
        <v>1964</v>
      </c>
      <c r="G93" s="220" t="s">
        <v>1938</v>
      </c>
      <c r="H93" s="221">
        <v>1</v>
      </c>
      <c r="I93" s="222"/>
      <c r="J93" s="223">
        <f>ROUND(I93*H93,2)</f>
        <v>0</v>
      </c>
      <c r="K93" s="219" t="s">
        <v>19</v>
      </c>
      <c r="L93" s="47"/>
      <c r="M93" s="224" t="s">
        <v>19</v>
      </c>
      <c r="N93" s="225" t="s">
        <v>47</v>
      </c>
      <c r="O93" s="87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8" t="s">
        <v>1939</v>
      </c>
      <c r="AT93" s="228" t="s">
        <v>153</v>
      </c>
      <c r="AU93" s="228" t="s">
        <v>85</v>
      </c>
      <c r="AY93" s="20" t="s">
        <v>151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20" t="s">
        <v>83</v>
      </c>
      <c r="BK93" s="229">
        <f>ROUND(I93*H93,2)</f>
        <v>0</v>
      </c>
      <c r="BL93" s="20" t="s">
        <v>1939</v>
      </c>
      <c r="BM93" s="228" t="s">
        <v>1965</v>
      </c>
    </row>
    <row r="94" s="2" customFormat="1" ht="33" customHeight="1">
      <c r="A94" s="41"/>
      <c r="B94" s="42"/>
      <c r="C94" s="217" t="s">
        <v>241</v>
      </c>
      <c r="D94" s="299" t="s">
        <v>153</v>
      </c>
      <c r="E94" s="218" t="s">
        <v>1966</v>
      </c>
      <c r="F94" s="219" t="s">
        <v>1967</v>
      </c>
      <c r="G94" s="220" t="s">
        <v>1938</v>
      </c>
      <c r="H94" s="221">
        <v>1</v>
      </c>
      <c r="I94" s="222"/>
      <c r="J94" s="223">
        <f>ROUND(I94*H94,2)</f>
        <v>0</v>
      </c>
      <c r="K94" s="219" t="s">
        <v>19</v>
      </c>
      <c r="L94" s="47"/>
      <c r="M94" s="224" t="s">
        <v>19</v>
      </c>
      <c r="N94" s="225" t="s">
        <v>47</v>
      </c>
      <c r="O94" s="87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8" t="s">
        <v>1939</v>
      </c>
      <c r="AT94" s="228" t="s">
        <v>153</v>
      </c>
      <c r="AU94" s="228" t="s">
        <v>85</v>
      </c>
      <c r="AY94" s="20" t="s">
        <v>151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0" t="s">
        <v>83</v>
      </c>
      <c r="BK94" s="229">
        <f>ROUND(I94*H94,2)</f>
        <v>0</v>
      </c>
      <c r="BL94" s="20" t="s">
        <v>1939</v>
      </c>
      <c r="BM94" s="228" t="s">
        <v>1968</v>
      </c>
    </row>
    <row r="95" s="2" customFormat="1" ht="24.15" customHeight="1">
      <c r="A95" s="41"/>
      <c r="B95" s="42"/>
      <c r="C95" s="217" t="s">
        <v>247</v>
      </c>
      <c r="D95" s="299" t="s">
        <v>153</v>
      </c>
      <c r="E95" s="218" t="s">
        <v>1969</v>
      </c>
      <c r="F95" s="219" t="s">
        <v>1970</v>
      </c>
      <c r="G95" s="220" t="s">
        <v>1938</v>
      </c>
      <c r="H95" s="221">
        <v>1</v>
      </c>
      <c r="I95" s="222"/>
      <c r="J95" s="223">
        <f>ROUND(I95*H95,2)</f>
        <v>0</v>
      </c>
      <c r="K95" s="219" t="s">
        <v>19</v>
      </c>
      <c r="L95" s="47"/>
      <c r="M95" s="224" t="s">
        <v>19</v>
      </c>
      <c r="N95" s="225" t="s">
        <v>47</v>
      </c>
      <c r="O95" s="87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8" t="s">
        <v>1939</v>
      </c>
      <c r="AT95" s="228" t="s">
        <v>153</v>
      </c>
      <c r="AU95" s="228" t="s">
        <v>85</v>
      </c>
      <c r="AY95" s="20" t="s">
        <v>151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0" t="s">
        <v>83</v>
      </c>
      <c r="BK95" s="229">
        <f>ROUND(I95*H95,2)</f>
        <v>0</v>
      </c>
      <c r="BL95" s="20" t="s">
        <v>1939</v>
      </c>
      <c r="BM95" s="228" t="s">
        <v>1971</v>
      </c>
    </row>
    <row r="96" s="2" customFormat="1" ht="16.5" customHeight="1">
      <c r="A96" s="41"/>
      <c r="B96" s="42"/>
      <c r="C96" s="217" t="s">
        <v>8</v>
      </c>
      <c r="D96" s="299" t="s">
        <v>153</v>
      </c>
      <c r="E96" s="218" t="s">
        <v>1972</v>
      </c>
      <c r="F96" s="219" t="s">
        <v>1973</v>
      </c>
      <c r="G96" s="220" t="s">
        <v>1938</v>
      </c>
      <c r="H96" s="221">
        <v>1</v>
      </c>
      <c r="I96" s="222"/>
      <c r="J96" s="223">
        <f>ROUND(I96*H96,2)</f>
        <v>0</v>
      </c>
      <c r="K96" s="219" t="s">
        <v>19</v>
      </c>
      <c r="L96" s="47"/>
      <c r="M96" s="224" t="s">
        <v>19</v>
      </c>
      <c r="N96" s="225" t="s">
        <v>47</v>
      </c>
      <c r="O96" s="87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8" t="s">
        <v>1939</v>
      </c>
      <c r="AT96" s="228" t="s">
        <v>153</v>
      </c>
      <c r="AU96" s="228" t="s">
        <v>85</v>
      </c>
      <c r="AY96" s="20" t="s">
        <v>151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0" t="s">
        <v>83</v>
      </c>
      <c r="BK96" s="229">
        <f>ROUND(I96*H96,2)</f>
        <v>0</v>
      </c>
      <c r="BL96" s="20" t="s">
        <v>1939</v>
      </c>
      <c r="BM96" s="228" t="s">
        <v>1974</v>
      </c>
    </row>
    <row r="97" s="12" customFormat="1" ht="22.8" customHeight="1">
      <c r="A97" s="12"/>
      <c r="B97" s="201"/>
      <c r="C97" s="202"/>
      <c r="D97" s="203" t="s">
        <v>75</v>
      </c>
      <c r="E97" s="215" t="s">
        <v>76</v>
      </c>
      <c r="F97" s="215" t="s">
        <v>1933</v>
      </c>
      <c r="G97" s="202"/>
      <c r="H97" s="202"/>
      <c r="I97" s="205"/>
      <c r="J97" s="216">
        <f>BK97</f>
        <v>0</v>
      </c>
      <c r="K97" s="202"/>
      <c r="L97" s="207"/>
      <c r="M97" s="208"/>
      <c r="N97" s="209"/>
      <c r="O97" s="209"/>
      <c r="P97" s="210">
        <f>SUM(P98:P102)</f>
        <v>0</v>
      </c>
      <c r="Q97" s="209"/>
      <c r="R97" s="210">
        <f>SUM(R98:R102)</f>
        <v>0</v>
      </c>
      <c r="S97" s="209"/>
      <c r="T97" s="211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2" t="s">
        <v>182</v>
      </c>
      <c r="AT97" s="213" t="s">
        <v>75</v>
      </c>
      <c r="AU97" s="213" t="s">
        <v>83</v>
      </c>
      <c r="AY97" s="212" t="s">
        <v>151</v>
      </c>
      <c r="BK97" s="214">
        <f>SUM(BK98:BK102)</f>
        <v>0</v>
      </c>
    </row>
    <row r="98" s="2" customFormat="1" ht="129.3" customHeight="1">
      <c r="A98" s="41"/>
      <c r="B98" s="42"/>
      <c r="C98" s="217" t="s">
        <v>266</v>
      </c>
      <c r="D98" s="299" t="s">
        <v>153</v>
      </c>
      <c r="E98" s="218" t="s">
        <v>1975</v>
      </c>
      <c r="F98" s="219" t="s">
        <v>1976</v>
      </c>
      <c r="G98" s="220" t="s">
        <v>1938</v>
      </c>
      <c r="H98" s="221">
        <v>1</v>
      </c>
      <c r="I98" s="222"/>
      <c r="J98" s="223">
        <f>ROUND(I98*H98,2)</f>
        <v>0</v>
      </c>
      <c r="K98" s="219" t="s">
        <v>19</v>
      </c>
      <c r="L98" s="47"/>
      <c r="M98" s="224" t="s">
        <v>19</v>
      </c>
      <c r="N98" s="225" t="s">
        <v>47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1939</v>
      </c>
      <c r="AT98" s="228" t="s">
        <v>153</v>
      </c>
      <c r="AU98" s="228" t="s">
        <v>85</v>
      </c>
      <c r="AY98" s="20" t="s">
        <v>151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83</v>
      </c>
      <c r="BK98" s="229">
        <f>ROUND(I98*H98,2)</f>
        <v>0</v>
      </c>
      <c r="BL98" s="20" t="s">
        <v>1939</v>
      </c>
      <c r="BM98" s="228" t="s">
        <v>1977</v>
      </c>
    </row>
    <row r="99" s="2" customFormat="1" ht="24.15" customHeight="1">
      <c r="A99" s="41"/>
      <c r="B99" s="42"/>
      <c r="C99" s="217" t="s">
        <v>272</v>
      </c>
      <c r="D99" s="299" t="s">
        <v>153</v>
      </c>
      <c r="E99" s="218" t="s">
        <v>1978</v>
      </c>
      <c r="F99" s="219" t="s">
        <v>1979</v>
      </c>
      <c r="G99" s="220" t="s">
        <v>507</v>
      </c>
      <c r="H99" s="221">
        <v>1</v>
      </c>
      <c r="I99" s="222"/>
      <c r="J99" s="223">
        <f>ROUND(I99*H99,2)</f>
        <v>0</v>
      </c>
      <c r="K99" s="219" t="s">
        <v>19</v>
      </c>
      <c r="L99" s="47"/>
      <c r="M99" s="224" t="s">
        <v>19</v>
      </c>
      <c r="N99" s="225" t="s">
        <v>47</v>
      </c>
      <c r="O99" s="87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8" t="s">
        <v>1939</v>
      </c>
      <c r="AT99" s="228" t="s">
        <v>153</v>
      </c>
      <c r="AU99" s="228" t="s">
        <v>85</v>
      </c>
      <c r="AY99" s="20" t="s">
        <v>151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0" t="s">
        <v>83</v>
      </c>
      <c r="BK99" s="229">
        <f>ROUND(I99*H99,2)</f>
        <v>0</v>
      </c>
      <c r="BL99" s="20" t="s">
        <v>1939</v>
      </c>
      <c r="BM99" s="228" t="s">
        <v>1980</v>
      </c>
    </row>
    <row r="100" s="2" customFormat="1" ht="16.5" customHeight="1">
      <c r="A100" s="41"/>
      <c r="B100" s="42"/>
      <c r="C100" s="217" t="s">
        <v>278</v>
      </c>
      <c r="D100" s="299" t="s">
        <v>153</v>
      </c>
      <c r="E100" s="218" t="s">
        <v>1981</v>
      </c>
      <c r="F100" s="219" t="s">
        <v>1982</v>
      </c>
      <c r="G100" s="220" t="s">
        <v>1938</v>
      </c>
      <c r="H100" s="221">
        <v>1</v>
      </c>
      <c r="I100" s="222"/>
      <c r="J100" s="223">
        <f>ROUND(I100*H100,2)</f>
        <v>0</v>
      </c>
      <c r="K100" s="219" t="s">
        <v>19</v>
      </c>
      <c r="L100" s="47"/>
      <c r="M100" s="224" t="s">
        <v>19</v>
      </c>
      <c r="N100" s="225" t="s">
        <v>47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1939</v>
      </c>
      <c r="AT100" s="228" t="s">
        <v>153</v>
      </c>
      <c r="AU100" s="228" t="s">
        <v>85</v>
      </c>
      <c r="AY100" s="20" t="s">
        <v>151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83</v>
      </c>
      <c r="BK100" s="229">
        <f>ROUND(I100*H100,2)</f>
        <v>0</v>
      </c>
      <c r="BL100" s="20" t="s">
        <v>1939</v>
      </c>
      <c r="BM100" s="228" t="s">
        <v>1983</v>
      </c>
    </row>
    <row r="101" s="2" customFormat="1" ht="16.5" customHeight="1">
      <c r="A101" s="41"/>
      <c r="B101" s="42"/>
      <c r="C101" s="217" t="s">
        <v>284</v>
      </c>
      <c r="D101" s="299" t="s">
        <v>153</v>
      </c>
      <c r="E101" s="218" t="s">
        <v>1984</v>
      </c>
      <c r="F101" s="219" t="s">
        <v>1985</v>
      </c>
      <c r="G101" s="220" t="s">
        <v>1938</v>
      </c>
      <c r="H101" s="221">
        <v>1</v>
      </c>
      <c r="I101" s="222"/>
      <c r="J101" s="223">
        <f>ROUND(I101*H101,2)</f>
        <v>0</v>
      </c>
      <c r="K101" s="219" t="s">
        <v>19</v>
      </c>
      <c r="L101" s="47"/>
      <c r="M101" s="224" t="s">
        <v>19</v>
      </c>
      <c r="N101" s="225" t="s">
        <v>47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1939</v>
      </c>
      <c r="AT101" s="228" t="s">
        <v>153</v>
      </c>
      <c r="AU101" s="228" t="s">
        <v>85</v>
      </c>
      <c r="AY101" s="20" t="s">
        <v>151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83</v>
      </c>
      <c r="BK101" s="229">
        <f>ROUND(I101*H101,2)</f>
        <v>0</v>
      </c>
      <c r="BL101" s="20" t="s">
        <v>1939</v>
      </c>
      <c r="BM101" s="228" t="s">
        <v>1986</v>
      </c>
    </row>
    <row r="102" s="2" customFormat="1" ht="16.5" customHeight="1">
      <c r="A102" s="41"/>
      <c r="B102" s="42"/>
      <c r="C102" s="217" t="s">
        <v>290</v>
      </c>
      <c r="D102" s="299" t="s">
        <v>153</v>
      </c>
      <c r="E102" s="218" t="s">
        <v>1987</v>
      </c>
      <c r="F102" s="219" t="s">
        <v>1988</v>
      </c>
      <c r="G102" s="220" t="s">
        <v>1938</v>
      </c>
      <c r="H102" s="221">
        <v>1</v>
      </c>
      <c r="I102" s="222"/>
      <c r="J102" s="223">
        <f>ROUND(I102*H102,2)</f>
        <v>0</v>
      </c>
      <c r="K102" s="219" t="s">
        <v>19</v>
      </c>
      <c r="L102" s="47"/>
      <c r="M102" s="300" t="s">
        <v>19</v>
      </c>
      <c r="N102" s="301" t="s">
        <v>47</v>
      </c>
      <c r="O102" s="297"/>
      <c r="P102" s="302">
        <f>O102*H102</f>
        <v>0</v>
      </c>
      <c r="Q102" s="302">
        <v>0</v>
      </c>
      <c r="R102" s="302">
        <f>Q102*H102</f>
        <v>0</v>
      </c>
      <c r="S102" s="302">
        <v>0</v>
      </c>
      <c r="T102" s="303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1939</v>
      </c>
      <c r="AT102" s="228" t="s">
        <v>153</v>
      </c>
      <c r="AU102" s="228" t="s">
        <v>85</v>
      </c>
      <c r="AY102" s="20" t="s">
        <v>151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0" t="s">
        <v>83</v>
      </c>
      <c r="BK102" s="229">
        <f>ROUND(I102*H102,2)</f>
        <v>0</v>
      </c>
      <c r="BL102" s="20" t="s">
        <v>1939</v>
      </c>
      <c r="BM102" s="228" t="s">
        <v>1989</v>
      </c>
    </row>
    <row r="103" s="2" customFormat="1" ht="6.96" customHeight="1">
      <c r="A103" s="41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47"/>
      <c r="M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</sheetData>
  <sheetProtection sheet="1" autoFilter="0" formatColumns="0" formatRows="0" objects="1" scenarios="1" spinCount="100000" saltValue="BF2lK4D03WwPfTYb859DcOEmPlI3h600YrU8YajcwV3rkZqLL43kf9H6kCSbMZarP2xo4pcEjqEUi9FcS1ihvA==" hashValue="Zmq+BbQzXPqkEdiUHyCg9gFEYDYnweos/xXmHulHpwqds+NsMBMTRFiiBCvgCECYVQYha7pdy+QLD2egznNjCA==" algorithmName="SHA-512" password="CC35"/>
  <autoFilter ref="C81:K10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4" customWidth="1"/>
    <col min="2" max="2" width="1.667969" style="304" customWidth="1"/>
    <col min="3" max="4" width="5" style="304" customWidth="1"/>
    <col min="5" max="5" width="11.66016" style="304" customWidth="1"/>
    <col min="6" max="6" width="9.160156" style="304" customWidth="1"/>
    <col min="7" max="7" width="5" style="304" customWidth="1"/>
    <col min="8" max="8" width="77.83203" style="304" customWidth="1"/>
    <col min="9" max="10" width="20" style="304" customWidth="1"/>
    <col min="11" max="11" width="1.667969" style="304" customWidth="1"/>
  </cols>
  <sheetData>
    <row r="1" s="1" customFormat="1" ht="37.5" customHeight="1"/>
    <row r="2" s="1" customFormat="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="17" customFormat="1" ht="45" customHeight="1">
      <c r="B3" s="308"/>
      <c r="C3" s="309" t="s">
        <v>1990</v>
      </c>
      <c r="D3" s="309"/>
      <c r="E3" s="309"/>
      <c r="F3" s="309"/>
      <c r="G3" s="309"/>
      <c r="H3" s="309"/>
      <c r="I3" s="309"/>
      <c r="J3" s="309"/>
      <c r="K3" s="310"/>
    </row>
    <row r="4" s="1" customFormat="1" ht="25.5" customHeight="1">
      <c r="B4" s="311"/>
      <c r="C4" s="312" t="s">
        <v>1991</v>
      </c>
      <c r="D4" s="312"/>
      <c r="E4" s="312"/>
      <c r="F4" s="312"/>
      <c r="G4" s="312"/>
      <c r="H4" s="312"/>
      <c r="I4" s="312"/>
      <c r="J4" s="312"/>
      <c r="K4" s="313"/>
    </row>
    <row r="5" s="1" customFormat="1" ht="5.25" customHeight="1">
      <c r="B5" s="311"/>
      <c r="C5" s="314"/>
      <c r="D5" s="314"/>
      <c r="E5" s="314"/>
      <c r="F5" s="314"/>
      <c r="G5" s="314"/>
      <c r="H5" s="314"/>
      <c r="I5" s="314"/>
      <c r="J5" s="314"/>
      <c r="K5" s="313"/>
    </row>
    <row r="6" s="1" customFormat="1" ht="15" customHeight="1">
      <c r="B6" s="311"/>
      <c r="C6" s="315" t="s">
        <v>1992</v>
      </c>
      <c r="D6" s="315"/>
      <c r="E6" s="315"/>
      <c r="F6" s="315"/>
      <c r="G6" s="315"/>
      <c r="H6" s="315"/>
      <c r="I6" s="315"/>
      <c r="J6" s="315"/>
      <c r="K6" s="313"/>
    </row>
    <row r="7" s="1" customFormat="1" ht="15" customHeight="1">
      <c r="B7" s="316"/>
      <c r="C7" s="315" t="s">
        <v>1993</v>
      </c>
      <c r="D7" s="315"/>
      <c r="E7" s="315"/>
      <c r="F7" s="315"/>
      <c r="G7" s="315"/>
      <c r="H7" s="315"/>
      <c r="I7" s="315"/>
      <c r="J7" s="315"/>
      <c r="K7" s="313"/>
    </row>
    <row r="8" s="1" customFormat="1" ht="12.75" customHeight="1">
      <c r="B8" s="316"/>
      <c r="C8" s="315"/>
      <c r="D8" s="315"/>
      <c r="E8" s="315"/>
      <c r="F8" s="315"/>
      <c r="G8" s="315"/>
      <c r="H8" s="315"/>
      <c r="I8" s="315"/>
      <c r="J8" s="315"/>
      <c r="K8" s="313"/>
    </row>
    <row r="9" s="1" customFormat="1" ht="15" customHeight="1">
      <c r="B9" s="316"/>
      <c r="C9" s="315" t="s">
        <v>1994</v>
      </c>
      <c r="D9" s="315"/>
      <c r="E9" s="315"/>
      <c r="F9" s="315"/>
      <c r="G9" s="315"/>
      <c r="H9" s="315"/>
      <c r="I9" s="315"/>
      <c r="J9" s="315"/>
      <c r="K9" s="313"/>
    </row>
    <row r="10" s="1" customFormat="1" ht="15" customHeight="1">
      <c r="B10" s="316"/>
      <c r="C10" s="315"/>
      <c r="D10" s="315" t="s">
        <v>1995</v>
      </c>
      <c r="E10" s="315"/>
      <c r="F10" s="315"/>
      <c r="G10" s="315"/>
      <c r="H10" s="315"/>
      <c r="I10" s="315"/>
      <c r="J10" s="315"/>
      <c r="K10" s="313"/>
    </row>
    <row r="11" s="1" customFormat="1" ht="15" customHeight="1">
      <c r="B11" s="316"/>
      <c r="C11" s="317"/>
      <c r="D11" s="315" t="s">
        <v>1996</v>
      </c>
      <c r="E11" s="315"/>
      <c r="F11" s="315"/>
      <c r="G11" s="315"/>
      <c r="H11" s="315"/>
      <c r="I11" s="315"/>
      <c r="J11" s="315"/>
      <c r="K11" s="313"/>
    </row>
    <row r="12" s="1" customFormat="1" ht="15" customHeight="1">
      <c r="B12" s="316"/>
      <c r="C12" s="317"/>
      <c r="D12" s="315"/>
      <c r="E12" s="315"/>
      <c r="F12" s="315"/>
      <c r="G12" s="315"/>
      <c r="H12" s="315"/>
      <c r="I12" s="315"/>
      <c r="J12" s="315"/>
      <c r="K12" s="313"/>
    </row>
    <row r="13" s="1" customFormat="1" ht="15" customHeight="1">
      <c r="B13" s="316"/>
      <c r="C13" s="317"/>
      <c r="D13" s="318" t="s">
        <v>1997</v>
      </c>
      <c r="E13" s="315"/>
      <c r="F13" s="315"/>
      <c r="G13" s="315"/>
      <c r="H13" s="315"/>
      <c r="I13" s="315"/>
      <c r="J13" s="315"/>
      <c r="K13" s="313"/>
    </row>
    <row r="14" s="1" customFormat="1" ht="12.75" customHeight="1">
      <c r="B14" s="316"/>
      <c r="C14" s="317"/>
      <c r="D14" s="317"/>
      <c r="E14" s="317"/>
      <c r="F14" s="317"/>
      <c r="G14" s="317"/>
      <c r="H14" s="317"/>
      <c r="I14" s="317"/>
      <c r="J14" s="317"/>
      <c r="K14" s="313"/>
    </row>
    <row r="15" s="1" customFormat="1" ht="15" customHeight="1">
      <c r="B15" s="316"/>
      <c r="C15" s="317"/>
      <c r="D15" s="315" t="s">
        <v>1998</v>
      </c>
      <c r="E15" s="315"/>
      <c r="F15" s="315"/>
      <c r="G15" s="315"/>
      <c r="H15" s="315"/>
      <c r="I15" s="315"/>
      <c r="J15" s="315"/>
      <c r="K15" s="313"/>
    </row>
    <row r="16" s="1" customFormat="1" ht="15" customHeight="1">
      <c r="B16" s="316"/>
      <c r="C16" s="317"/>
      <c r="D16" s="315" t="s">
        <v>1999</v>
      </c>
      <c r="E16" s="315"/>
      <c r="F16" s="315"/>
      <c r="G16" s="315"/>
      <c r="H16" s="315"/>
      <c r="I16" s="315"/>
      <c r="J16" s="315"/>
      <c r="K16" s="313"/>
    </row>
    <row r="17" s="1" customFormat="1" ht="15" customHeight="1">
      <c r="B17" s="316"/>
      <c r="C17" s="317"/>
      <c r="D17" s="315" t="s">
        <v>2000</v>
      </c>
      <c r="E17" s="315"/>
      <c r="F17" s="315"/>
      <c r="G17" s="315"/>
      <c r="H17" s="315"/>
      <c r="I17" s="315"/>
      <c r="J17" s="315"/>
      <c r="K17" s="313"/>
    </row>
    <row r="18" s="1" customFormat="1" ht="15" customHeight="1">
      <c r="B18" s="316"/>
      <c r="C18" s="317"/>
      <c r="D18" s="317"/>
      <c r="E18" s="319" t="s">
        <v>82</v>
      </c>
      <c r="F18" s="315" t="s">
        <v>2001</v>
      </c>
      <c r="G18" s="315"/>
      <c r="H18" s="315"/>
      <c r="I18" s="315"/>
      <c r="J18" s="315"/>
      <c r="K18" s="313"/>
    </row>
    <row r="19" s="1" customFormat="1" ht="15" customHeight="1">
      <c r="B19" s="316"/>
      <c r="C19" s="317"/>
      <c r="D19" s="317"/>
      <c r="E19" s="319" t="s">
        <v>2002</v>
      </c>
      <c r="F19" s="315" t="s">
        <v>2003</v>
      </c>
      <c r="G19" s="315"/>
      <c r="H19" s="315"/>
      <c r="I19" s="315"/>
      <c r="J19" s="315"/>
      <c r="K19" s="313"/>
    </row>
    <row r="20" s="1" customFormat="1" ht="15" customHeight="1">
      <c r="B20" s="316"/>
      <c r="C20" s="317"/>
      <c r="D20" s="317"/>
      <c r="E20" s="319" t="s">
        <v>2004</v>
      </c>
      <c r="F20" s="315" t="s">
        <v>2005</v>
      </c>
      <c r="G20" s="315"/>
      <c r="H20" s="315"/>
      <c r="I20" s="315"/>
      <c r="J20" s="315"/>
      <c r="K20" s="313"/>
    </row>
    <row r="21" s="1" customFormat="1" ht="15" customHeight="1">
      <c r="B21" s="316"/>
      <c r="C21" s="317"/>
      <c r="D21" s="317"/>
      <c r="E21" s="319" t="s">
        <v>115</v>
      </c>
      <c r="F21" s="315" t="s">
        <v>2006</v>
      </c>
      <c r="G21" s="315"/>
      <c r="H21" s="315"/>
      <c r="I21" s="315"/>
      <c r="J21" s="315"/>
      <c r="K21" s="313"/>
    </row>
    <row r="22" s="1" customFormat="1" ht="15" customHeight="1">
      <c r="B22" s="316"/>
      <c r="C22" s="317"/>
      <c r="D22" s="317"/>
      <c r="E22" s="319" t="s">
        <v>2007</v>
      </c>
      <c r="F22" s="315" t="s">
        <v>2008</v>
      </c>
      <c r="G22" s="315"/>
      <c r="H22" s="315"/>
      <c r="I22" s="315"/>
      <c r="J22" s="315"/>
      <c r="K22" s="313"/>
    </row>
    <row r="23" s="1" customFormat="1" ht="15" customHeight="1">
      <c r="B23" s="316"/>
      <c r="C23" s="317"/>
      <c r="D23" s="317"/>
      <c r="E23" s="319" t="s">
        <v>88</v>
      </c>
      <c r="F23" s="315" t="s">
        <v>2009</v>
      </c>
      <c r="G23" s="315"/>
      <c r="H23" s="315"/>
      <c r="I23" s="315"/>
      <c r="J23" s="315"/>
      <c r="K23" s="313"/>
    </row>
    <row r="24" s="1" customFormat="1" ht="12.75" customHeight="1">
      <c r="B24" s="316"/>
      <c r="C24" s="317"/>
      <c r="D24" s="317"/>
      <c r="E24" s="317"/>
      <c r="F24" s="317"/>
      <c r="G24" s="317"/>
      <c r="H24" s="317"/>
      <c r="I24" s="317"/>
      <c r="J24" s="317"/>
      <c r="K24" s="313"/>
    </row>
    <row r="25" s="1" customFormat="1" ht="15" customHeight="1">
      <c r="B25" s="316"/>
      <c r="C25" s="315" t="s">
        <v>2010</v>
      </c>
      <c r="D25" s="315"/>
      <c r="E25" s="315"/>
      <c r="F25" s="315"/>
      <c r="G25" s="315"/>
      <c r="H25" s="315"/>
      <c r="I25" s="315"/>
      <c r="J25" s="315"/>
      <c r="K25" s="313"/>
    </row>
    <row r="26" s="1" customFormat="1" ht="15" customHeight="1">
      <c r="B26" s="316"/>
      <c r="C26" s="315" t="s">
        <v>2011</v>
      </c>
      <c r="D26" s="315"/>
      <c r="E26" s="315"/>
      <c r="F26" s="315"/>
      <c r="G26" s="315"/>
      <c r="H26" s="315"/>
      <c r="I26" s="315"/>
      <c r="J26" s="315"/>
      <c r="K26" s="313"/>
    </row>
    <row r="27" s="1" customFormat="1" ht="15" customHeight="1">
      <c r="B27" s="316"/>
      <c r="C27" s="315"/>
      <c r="D27" s="315" t="s">
        <v>2012</v>
      </c>
      <c r="E27" s="315"/>
      <c r="F27" s="315"/>
      <c r="G27" s="315"/>
      <c r="H27" s="315"/>
      <c r="I27" s="315"/>
      <c r="J27" s="315"/>
      <c r="K27" s="313"/>
    </row>
    <row r="28" s="1" customFormat="1" ht="15" customHeight="1">
      <c r="B28" s="316"/>
      <c r="C28" s="317"/>
      <c r="D28" s="315" t="s">
        <v>2013</v>
      </c>
      <c r="E28" s="315"/>
      <c r="F28" s="315"/>
      <c r="G28" s="315"/>
      <c r="H28" s="315"/>
      <c r="I28" s="315"/>
      <c r="J28" s="315"/>
      <c r="K28" s="313"/>
    </row>
    <row r="29" s="1" customFormat="1" ht="12.75" customHeight="1">
      <c r="B29" s="316"/>
      <c r="C29" s="317"/>
      <c r="D29" s="317"/>
      <c r="E29" s="317"/>
      <c r="F29" s="317"/>
      <c r="G29" s="317"/>
      <c r="H29" s="317"/>
      <c r="I29" s="317"/>
      <c r="J29" s="317"/>
      <c r="K29" s="313"/>
    </row>
    <row r="30" s="1" customFormat="1" ht="15" customHeight="1">
      <c r="B30" s="316"/>
      <c r="C30" s="317"/>
      <c r="D30" s="315" t="s">
        <v>2014</v>
      </c>
      <c r="E30" s="315"/>
      <c r="F30" s="315"/>
      <c r="G30" s="315"/>
      <c r="H30" s="315"/>
      <c r="I30" s="315"/>
      <c r="J30" s="315"/>
      <c r="K30" s="313"/>
    </row>
    <row r="31" s="1" customFormat="1" ht="15" customHeight="1">
      <c r="B31" s="316"/>
      <c r="C31" s="317"/>
      <c r="D31" s="315" t="s">
        <v>2015</v>
      </c>
      <c r="E31" s="315"/>
      <c r="F31" s="315"/>
      <c r="G31" s="315"/>
      <c r="H31" s="315"/>
      <c r="I31" s="315"/>
      <c r="J31" s="315"/>
      <c r="K31" s="313"/>
    </row>
    <row r="32" s="1" customFormat="1" ht="12.75" customHeight="1">
      <c r="B32" s="316"/>
      <c r="C32" s="317"/>
      <c r="D32" s="317"/>
      <c r="E32" s="317"/>
      <c r="F32" s="317"/>
      <c r="G32" s="317"/>
      <c r="H32" s="317"/>
      <c r="I32" s="317"/>
      <c r="J32" s="317"/>
      <c r="K32" s="313"/>
    </row>
    <row r="33" s="1" customFormat="1" ht="15" customHeight="1">
      <c r="B33" s="316"/>
      <c r="C33" s="317"/>
      <c r="D33" s="315" t="s">
        <v>2016</v>
      </c>
      <c r="E33" s="315"/>
      <c r="F33" s="315"/>
      <c r="G33" s="315"/>
      <c r="H33" s="315"/>
      <c r="I33" s="315"/>
      <c r="J33" s="315"/>
      <c r="K33" s="313"/>
    </row>
    <row r="34" s="1" customFormat="1" ht="15" customHeight="1">
      <c r="B34" s="316"/>
      <c r="C34" s="317"/>
      <c r="D34" s="315" t="s">
        <v>2017</v>
      </c>
      <c r="E34" s="315"/>
      <c r="F34" s="315"/>
      <c r="G34" s="315"/>
      <c r="H34" s="315"/>
      <c r="I34" s="315"/>
      <c r="J34" s="315"/>
      <c r="K34" s="313"/>
    </row>
    <row r="35" s="1" customFormat="1" ht="15" customHeight="1">
      <c r="B35" s="316"/>
      <c r="C35" s="317"/>
      <c r="D35" s="315" t="s">
        <v>2018</v>
      </c>
      <c r="E35" s="315"/>
      <c r="F35" s="315"/>
      <c r="G35" s="315"/>
      <c r="H35" s="315"/>
      <c r="I35" s="315"/>
      <c r="J35" s="315"/>
      <c r="K35" s="313"/>
    </row>
    <row r="36" s="1" customFormat="1" ht="15" customHeight="1">
      <c r="B36" s="316"/>
      <c r="C36" s="317"/>
      <c r="D36" s="315"/>
      <c r="E36" s="318" t="s">
        <v>137</v>
      </c>
      <c r="F36" s="315"/>
      <c r="G36" s="315" t="s">
        <v>2019</v>
      </c>
      <c r="H36" s="315"/>
      <c r="I36" s="315"/>
      <c r="J36" s="315"/>
      <c r="K36" s="313"/>
    </row>
    <row r="37" s="1" customFormat="1" ht="30.75" customHeight="1">
      <c r="B37" s="316"/>
      <c r="C37" s="317"/>
      <c r="D37" s="315"/>
      <c r="E37" s="318" t="s">
        <v>2020</v>
      </c>
      <c r="F37" s="315"/>
      <c r="G37" s="315" t="s">
        <v>2021</v>
      </c>
      <c r="H37" s="315"/>
      <c r="I37" s="315"/>
      <c r="J37" s="315"/>
      <c r="K37" s="313"/>
    </row>
    <row r="38" s="1" customFormat="1" ht="15" customHeight="1">
      <c r="B38" s="316"/>
      <c r="C38" s="317"/>
      <c r="D38" s="315"/>
      <c r="E38" s="318" t="s">
        <v>57</v>
      </c>
      <c r="F38" s="315"/>
      <c r="G38" s="315" t="s">
        <v>2022</v>
      </c>
      <c r="H38" s="315"/>
      <c r="I38" s="315"/>
      <c r="J38" s="315"/>
      <c r="K38" s="313"/>
    </row>
    <row r="39" s="1" customFormat="1" ht="15" customHeight="1">
      <c r="B39" s="316"/>
      <c r="C39" s="317"/>
      <c r="D39" s="315"/>
      <c r="E39" s="318" t="s">
        <v>58</v>
      </c>
      <c r="F39" s="315"/>
      <c r="G39" s="315" t="s">
        <v>2023</v>
      </c>
      <c r="H39" s="315"/>
      <c r="I39" s="315"/>
      <c r="J39" s="315"/>
      <c r="K39" s="313"/>
    </row>
    <row r="40" s="1" customFormat="1" ht="15" customHeight="1">
      <c r="B40" s="316"/>
      <c r="C40" s="317"/>
      <c r="D40" s="315"/>
      <c r="E40" s="318" t="s">
        <v>138</v>
      </c>
      <c r="F40" s="315"/>
      <c r="G40" s="315" t="s">
        <v>2024</v>
      </c>
      <c r="H40" s="315"/>
      <c r="I40" s="315"/>
      <c r="J40" s="315"/>
      <c r="K40" s="313"/>
    </row>
    <row r="41" s="1" customFormat="1" ht="15" customHeight="1">
      <c r="B41" s="316"/>
      <c r="C41" s="317"/>
      <c r="D41" s="315"/>
      <c r="E41" s="318" t="s">
        <v>139</v>
      </c>
      <c r="F41" s="315"/>
      <c r="G41" s="315" t="s">
        <v>2025</v>
      </c>
      <c r="H41" s="315"/>
      <c r="I41" s="315"/>
      <c r="J41" s="315"/>
      <c r="K41" s="313"/>
    </row>
    <row r="42" s="1" customFormat="1" ht="15" customHeight="1">
      <c r="B42" s="316"/>
      <c r="C42" s="317"/>
      <c r="D42" s="315"/>
      <c r="E42" s="318" t="s">
        <v>2026</v>
      </c>
      <c r="F42" s="315"/>
      <c r="G42" s="315" t="s">
        <v>2027</v>
      </c>
      <c r="H42" s="315"/>
      <c r="I42" s="315"/>
      <c r="J42" s="315"/>
      <c r="K42" s="313"/>
    </row>
    <row r="43" s="1" customFormat="1" ht="15" customHeight="1">
      <c r="B43" s="316"/>
      <c r="C43" s="317"/>
      <c r="D43" s="315"/>
      <c r="E43" s="318"/>
      <c r="F43" s="315"/>
      <c r="G43" s="315" t="s">
        <v>2028</v>
      </c>
      <c r="H43" s="315"/>
      <c r="I43" s="315"/>
      <c r="J43" s="315"/>
      <c r="K43" s="313"/>
    </row>
    <row r="44" s="1" customFormat="1" ht="15" customHeight="1">
      <c r="B44" s="316"/>
      <c r="C44" s="317"/>
      <c r="D44" s="315"/>
      <c r="E44" s="318" t="s">
        <v>2029</v>
      </c>
      <c r="F44" s="315"/>
      <c r="G44" s="315" t="s">
        <v>2030</v>
      </c>
      <c r="H44" s="315"/>
      <c r="I44" s="315"/>
      <c r="J44" s="315"/>
      <c r="K44" s="313"/>
    </row>
    <row r="45" s="1" customFormat="1" ht="15" customHeight="1">
      <c r="B45" s="316"/>
      <c r="C45" s="317"/>
      <c r="D45" s="315"/>
      <c r="E45" s="318" t="s">
        <v>141</v>
      </c>
      <c r="F45" s="315"/>
      <c r="G45" s="315" t="s">
        <v>2031</v>
      </c>
      <c r="H45" s="315"/>
      <c r="I45" s="315"/>
      <c r="J45" s="315"/>
      <c r="K45" s="313"/>
    </row>
    <row r="46" s="1" customFormat="1" ht="12.75" customHeight="1">
      <c r="B46" s="316"/>
      <c r="C46" s="317"/>
      <c r="D46" s="315"/>
      <c r="E46" s="315"/>
      <c r="F46" s="315"/>
      <c r="G46" s="315"/>
      <c r="H46" s="315"/>
      <c r="I46" s="315"/>
      <c r="J46" s="315"/>
      <c r="K46" s="313"/>
    </row>
    <row r="47" s="1" customFormat="1" ht="15" customHeight="1">
      <c r="B47" s="316"/>
      <c r="C47" s="317"/>
      <c r="D47" s="315" t="s">
        <v>2032</v>
      </c>
      <c r="E47" s="315"/>
      <c r="F47" s="315"/>
      <c r="G47" s="315"/>
      <c r="H47" s="315"/>
      <c r="I47" s="315"/>
      <c r="J47" s="315"/>
      <c r="K47" s="313"/>
    </row>
    <row r="48" s="1" customFormat="1" ht="15" customHeight="1">
      <c r="B48" s="316"/>
      <c r="C48" s="317"/>
      <c r="D48" s="317"/>
      <c r="E48" s="315" t="s">
        <v>2033</v>
      </c>
      <c r="F48" s="315"/>
      <c r="G48" s="315"/>
      <c r="H48" s="315"/>
      <c r="I48" s="315"/>
      <c r="J48" s="315"/>
      <c r="K48" s="313"/>
    </row>
    <row r="49" s="1" customFormat="1" ht="15" customHeight="1">
      <c r="B49" s="316"/>
      <c r="C49" s="317"/>
      <c r="D49" s="317"/>
      <c r="E49" s="315" t="s">
        <v>2034</v>
      </c>
      <c r="F49" s="315"/>
      <c r="G49" s="315"/>
      <c r="H49" s="315"/>
      <c r="I49" s="315"/>
      <c r="J49" s="315"/>
      <c r="K49" s="313"/>
    </row>
    <row r="50" s="1" customFormat="1" ht="15" customHeight="1">
      <c r="B50" s="316"/>
      <c r="C50" s="317"/>
      <c r="D50" s="317"/>
      <c r="E50" s="315" t="s">
        <v>2035</v>
      </c>
      <c r="F50" s="315"/>
      <c r="G50" s="315"/>
      <c r="H50" s="315"/>
      <c r="I50" s="315"/>
      <c r="J50" s="315"/>
      <c r="K50" s="313"/>
    </row>
    <row r="51" s="1" customFormat="1" ht="15" customHeight="1">
      <c r="B51" s="316"/>
      <c r="C51" s="317"/>
      <c r="D51" s="315" t="s">
        <v>2036</v>
      </c>
      <c r="E51" s="315"/>
      <c r="F51" s="315"/>
      <c r="G51" s="315"/>
      <c r="H51" s="315"/>
      <c r="I51" s="315"/>
      <c r="J51" s="315"/>
      <c r="K51" s="313"/>
    </row>
    <row r="52" s="1" customFormat="1" ht="25.5" customHeight="1">
      <c r="B52" s="311"/>
      <c r="C52" s="312" t="s">
        <v>2037</v>
      </c>
      <c r="D52" s="312"/>
      <c r="E52" s="312"/>
      <c r="F52" s="312"/>
      <c r="G52" s="312"/>
      <c r="H52" s="312"/>
      <c r="I52" s="312"/>
      <c r="J52" s="312"/>
      <c r="K52" s="313"/>
    </row>
    <row r="53" s="1" customFormat="1" ht="5.25" customHeight="1">
      <c r="B53" s="311"/>
      <c r="C53" s="314"/>
      <c r="D53" s="314"/>
      <c r="E53" s="314"/>
      <c r="F53" s="314"/>
      <c r="G53" s="314"/>
      <c r="H53" s="314"/>
      <c r="I53" s="314"/>
      <c r="J53" s="314"/>
      <c r="K53" s="313"/>
    </row>
    <row r="54" s="1" customFormat="1" ht="15" customHeight="1">
      <c r="B54" s="311"/>
      <c r="C54" s="315" t="s">
        <v>2038</v>
      </c>
      <c r="D54" s="315"/>
      <c r="E54" s="315"/>
      <c r="F54" s="315"/>
      <c r="G54" s="315"/>
      <c r="H54" s="315"/>
      <c r="I54" s="315"/>
      <c r="J54" s="315"/>
      <c r="K54" s="313"/>
    </row>
    <row r="55" s="1" customFormat="1" ht="15" customHeight="1">
      <c r="B55" s="311"/>
      <c r="C55" s="315" t="s">
        <v>2039</v>
      </c>
      <c r="D55" s="315"/>
      <c r="E55" s="315"/>
      <c r="F55" s="315"/>
      <c r="G55" s="315"/>
      <c r="H55" s="315"/>
      <c r="I55" s="315"/>
      <c r="J55" s="315"/>
      <c r="K55" s="313"/>
    </row>
    <row r="56" s="1" customFormat="1" ht="12.75" customHeight="1">
      <c r="B56" s="311"/>
      <c r="C56" s="315"/>
      <c r="D56" s="315"/>
      <c r="E56" s="315"/>
      <c r="F56" s="315"/>
      <c r="G56" s="315"/>
      <c r="H56" s="315"/>
      <c r="I56" s="315"/>
      <c r="J56" s="315"/>
      <c r="K56" s="313"/>
    </row>
    <row r="57" s="1" customFormat="1" ht="15" customHeight="1">
      <c r="B57" s="311"/>
      <c r="C57" s="315" t="s">
        <v>2040</v>
      </c>
      <c r="D57" s="315"/>
      <c r="E57" s="315"/>
      <c r="F57" s="315"/>
      <c r="G57" s="315"/>
      <c r="H57" s="315"/>
      <c r="I57" s="315"/>
      <c r="J57" s="315"/>
      <c r="K57" s="313"/>
    </row>
    <row r="58" s="1" customFormat="1" ht="15" customHeight="1">
      <c r="B58" s="311"/>
      <c r="C58" s="317"/>
      <c r="D58" s="315" t="s">
        <v>2041</v>
      </c>
      <c r="E58" s="315"/>
      <c r="F58" s="315"/>
      <c r="G58" s="315"/>
      <c r="H58" s="315"/>
      <c r="I58" s="315"/>
      <c r="J58" s="315"/>
      <c r="K58" s="313"/>
    </row>
    <row r="59" s="1" customFormat="1" ht="15" customHeight="1">
      <c r="B59" s="311"/>
      <c r="C59" s="317"/>
      <c r="D59" s="315" t="s">
        <v>2042</v>
      </c>
      <c r="E59" s="315"/>
      <c r="F59" s="315"/>
      <c r="G59" s="315"/>
      <c r="H59" s="315"/>
      <c r="I59" s="315"/>
      <c r="J59" s="315"/>
      <c r="K59" s="313"/>
    </row>
    <row r="60" s="1" customFormat="1" ht="15" customHeight="1">
      <c r="B60" s="311"/>
      <c r="C60" s="317"/>
      <c r="D60" s="315" t="s">
        <v>2043</v>
      </c>
      <c r="E60" s="315"/>
      <c r="F60" s="315"/>
      <c r="G60" s="315"/>
      <c r="H60" s="315"/>
      <c r="I60" s="315"/>
      <c r="J60" s="315"/>
      <c r="K60" s="313"/>
    </row>
    <row r="61" s="1" customFormat="1" ht="15" customHeight="1">
      <c r="B61" s="311"/>
      <c r="C61" s="317"/>
      <c r="D61" s="315" t="s">
        <v>2044</v>
      </c>
      <c r="E61" s="315"/>
      <c r="F61" s="315"/>
      <c r="G61" s="315"/>
      <c r="H61" s="315"/>
      <c r="I61" s="315"/>
      <c r="J61" s="315"/>
      <c r="K61" s="313"/>
    </row>
    <row r="62" s="1" customFormat="1" ht="15" customHeight="1">
      <c r="B62" s="311"/>
      <c r="C62" s="317"/>
      <c r="D62" s="320" t="s">
        <v>2045</v>
      </c>
      <c r="E62" s="320"/>
      <c r="F62" s="320"/>
      <c r="G62" s="320"/>
      <c r="H62" s="320"/>
      <c r="I62" s="320"/>
      <c r="J62" s="320"/>
      <c r="K62" s="313"/>
    </row>
    <row r="63" s="1" customFormat="1" ht="15" customHeight="1">
      <c r="B63" s="311"/>
      <c r="C63" s="317"/>
      <c r="D63" s="315" t="s">
        <v>2046</v>
      </c>
      <c r="E63" s="315"/>
      <c r="F63" s="315"/>
      <c r="G63" s="315"/>
      <c r="H63" s="315"/>
      <c r="I63" s="315"/>
      <c r="J63" s="315"/>
      <c r="K63" s="313"/>
    </row>
    <row r="64" s="1" customFormat="1" ht="12.75" customHeight="1">
      <c r="B64" s="311"/>
      <c r="C64" s="317"/>
      <c r="D64" s="317"/>
      <c r="E64" s="321"/>
      <c r="F64" s="317"/>
      <c r="G64" s="317"/>
      <c r="H64" s="317"/>
      <c r="I64" s="317"/>
      <c r="J64" s="317"/>
      <c r="K64" s="313"/>
    </row>
    <row r="65" s="1" customFormat="1" ht="15" customHeight="1">
      <c r="B65" s="311"/>
      <c r="C65" s="317"/>
      <c r="D65" s="315" t="s">
        <v>2047</v>
      </c>
      <c r="E65" s="315"/>
      <c r="F65" s="315"/>
      <c r="G65" s="315"/>
      <c r="H65" s="315"/>
      <c r="I65" s="315"/>
      <c r="J65" s="315"/>
      <c r="K65" s="313"/>
    </row>
    <row r="66" s="1" customFormat="1" ht="15" customHeight="1">
      <c r="B66" s="311"/>
      <c r="C66" s="317"/>
      <c r="D66" s="320" t="s">
        <v>2048</v>
      </c>
      <c r="E66" s="320"/>
      <c r="F66" s="320"/>
      <c r="G66" s="320"/>
      <c r="H66" s="320"/>
      <c r="I66" s="320"/>
      <c r="J66" s="320"/>
      <c r="K66" s="313"/>
    </row>
    <row r="67" s="1" customFormat="1" ht="15" customHeight="1">
      <c r="B67" s="311"/>
      <c r="C67" s="317"/>
      <c r="D67" s="315" t="s">
        <v>2049</v>
      </c>
      <c r="E67" s="315"/>
      <c r="F67" s="315"/>
      <c r="G67" s="315"/>
      <c r="H67" s="315"/>
      <c r="I67" s="315"/>
      <c r="J67" s="315"/>
      <c r="K67" s="313"/>
    </row>
    <row r="68" s="1" customFormat="1" ht="15" customHeight="1">
      <c r="B68" s="311"/>
      <c r="C68" s="317"/>
      <c r="D68" s="315" t="s">
        <v>2050</v>
      </c>
      <c r="E68" s="315"/>
      <c r="F68" s="315"/>
      <c r="G68" s="315"/>
      <c r="H68" s="315"/>
      <c r="I68" s="315"/>
      <c r="J68" s="315"/>
      <c r="K68" s="313"/>
    </row>
    <row r="69" s="1" customFormat="1" ht="15" customHeight="1">
      <c r="B69" s="311"/>
      <c r="C69" s="317"/>
      <c r="D69" s="315" t="s">
        <v>2051</v>
      </c>
      <c r="E69" s="315"/>
      <c r="F69" s="315"/>
      <c r="G69" s="315"/>
      <c r="H69" s="315"/>
      <c r="I69" s="315"/>
      <c r="J69" s="315"/>
      <c r="K69" s="313"/>
    </row>
    <row r="70" s="1" customFormat="1" ht="15" customHeight="1">
      <c r="B70" s="311"/>
      <c r="C70" s="317"/>
      <c r="D70" s="315" t="s">
        <v>2052</v>
      </c>
      <c r="E70" s="315"/>
      <c r="F70" s="315"/>
      <c r="G70" s="315"/>
      <c r="H70" s="315"/>
      <c r="I70" s="315"/>
      <c r="J70" s="315"/>
      <c r="K70" s="313"/>
    </row>
    <row r="71" s="1" customFormat="1" ht="12.75" customHeight="1">
      <c r="B71" s="322"/>
      <c r="C71" s="323"/>
      <c r="D71" s="323"/>
      <c r="E71" s="323"/>
      <c r="F71" s="323"/>
      <c r="G71" s="323"/>
      <c r="H71" s="323"/>
      <c r="I71" s="323"/>
      <c r="J71" s="323"/>
      <c r="K71" s="324"/>
    </row>
    <row r="72" s="1" customFormat="1" ht="18.75" customHeight="1">
      <c r="B72" s="325"/>
      <c r="C72" s="325"/>
      <c r="D72" s="325"/>
      <c r="E72" s="325"/>
      <c r="F72" s="325"/>
      <c r="G72" s="325"/>
      <c r="H72" s="325"/>
      <c r="I72" s="325"/>
      <c r="J72" s="325"/>
      <c r="K72" s="326"/>
    </row>
    <row r="73" s="1" customFormat="1" ht="18.75" customHeight="1">
      <c r="B73" s="326"/>
      <c r="C73" s="326"/>
      <c r="D73" s="326"/>
      <c r="E73" s="326"/>
      <c r="F73" s="326"/>
      <c r="G73" s="326"/>
      <c r="H73" s="326"/>
      <c r="I73" s="326"/>
      <c r="J73" s="326"/>
      <c r="K73" s="326"/>
    </row>
    <row r="74" s="1" customFormat="1" ht="7.5" customHeight="1">
      <c r="B74" s="327"/>
      <c r="C74" s="328"/>
      <c r="D74" s="328"/>
      <c r="E74" s="328"/>
      <c r="F74" s="328"/>
      <c r="G74" s="328"/>
      <c r="H74" s="328"/>
      <c r="I74" s="328"/>
      <c r="J74" s="328"/>
      <c r="K74" s="329"/>
    </row>
    <row r="75" s="1" customFormat="1" ht="45" customHeight="1">
      <c r="B75" s="330"/>
      <c r="C75" s="331" t="s">
        <v>2053</v>
      </c>
      <c r="D75" s="331"/>
      <c r="E75" s="331"/>
      <c r="F75" s="331"/>
      <c r="G75" s="331"/>
      <c r="H75" s="331"/>
      <c r="I75" s="331"/>
      <c r="J75" s="331"/>
      <c r="K75" s="332"/>
    </row>
    <row r="76" s="1" customFormat="1" ht="17.25" customHeight="1">
      <c r="B76" s="330"/>
      <c r="C76" s="333" t="s">
        <v>2054</v>
      </c>
      <c r="D76" s="333"/>
      <c r="E76" s="333"/>
      <c r="F76" s="333" t="s">
        <v>2055</v>
      </c>
      <c r="G76" s="334"/>
      <c r="H76" s="333" t="s">
        <v>58</v>
      </c>
      <c r="I76" s="333" t="s">
        <v>61</v>
      </c>
      <c r="J76" s="333" t="s">
        <v>2056</v>
      </c>
      <c r="K76" s="332"/>
    </row>
    <row r="77" s="1" customFormat="1" ht="17.25" customHeight="1">
      <c r="B77" s="330"/>
      <c r="C77" s="335" t="s">
        <v>2057</v>
      </c>
      <c r="D77" s="335"/>
      <c r="E77" s="335"/>
      <c r="F77" s="336" t="s">
        <v>2058</v>
      </c>
      <c r="G77" s="337"/>
      <c r="H77" s="335"/>
      <c r="I77" s="335"/>
      <c r="J77" s="335" t="s">
        <v>2059</v>
      </c>
      <c r="K77" s="332"/>
    </row>
    <row r="78" s="1" customFormat="1" ht="5.25" customHeight="1">
      <c r="B78" s="330"/>
      <c r="C78" s="338"/>
      <c r="D78" s="338"/>
      <c r="E78" s="338"/>
      <c r="F78" s="338"/>
      <c r="G78" s="339"/>
      <c r="H78" s="338"/>
      <c r="I78" s="338"/>
      <c r="J78" s="338"/>
      <c r="K78" s="332"/>
    </row>
    <row r="79" s="1" customFormat="1" ht="15" customHeight="1">
      <c r="B79" s="330"/>
      <c r="C79" s="318" t="s">
        <v>57</v>
      </c>
      <c r="D79" s="340"/>
      <c r="E79" s="340"/>
      <c r="F79" s="341" t="s">
        <v>2060</v>
      </c>
      <c r="G79" s="342"/>
      <c r="H79" s="318" t="s">
        <v>2061</v>
      </c>
      <c r="I79" s="318" t="s">
        <v>2062</v>
      </c>
      <c r="J79" s="318">
        <v>20</v>
      </c>
      <c r="K79" s="332"/>
    </row>
    <row r="80" s="1" customFormat="1" ht="15" customHeight="1">
      <c r="B80" s="330"/>
      <c r="C80" s="318" t="s">
        <v>2063</v>
      </c>
      <c r="D80" s="318"/>
      <c r="E80" s="318"/>
      <c r="F80" s="341" t="s">
        <v>2060</v>
      </c>
      <c r="G80" s="342"/>
      <c r="H80" s="318" t="s">
        <v>2064</v>
      </c>
      <c r="I80" s="318" t="s">
        <v>2062</v>
      </c>
      <c r="J80" s="318">
        <v>120</v>
      </c>
      <c r="K80" s="332"/>
    </row>
    <row r="81" s="1" customFormat="1" ht="15" customHeight="1">
      <c r="B81" s="343"/>
      <c r="C81" s="318" t="s">
        <v>2065</v>
      </c>
      <c r="D81" s="318"/>
      <c r="E81" s="318"/>
      <c r="F81" s="341" t="s">
        <v>2066</v>
      </c>
      <c r="G81" s="342"/>
      <c r="H81" s="318" t="s">
        <v>2067</v>
      </c>
      <c r="I81" s="318" t="s">
        <v>2062</v>
      </c>
      <c r="J81" s="318">
        <v>50</v>
      </c>
      <c r="K81" s="332"/>
    </row>
    <row r="82" s="1" customFormat="1" ht="15" customHeight="1">
      <c r="B82" s="343"/>
      <c r="C82" s="318" t="s">
        <v>2068</v>
      </c>
      <c r="D82" s="318"/>
      <c r="E82" s="318"/>
      <c r="F82" s="341" t="s">
        <v>2060</v>
      </c>
      <c r="G82" s="342"/>
      <c r="H82" s="318" t="s">
        <v>2069</v>
      </c>
      <c r="I82" s="318" t="s">
        <v>2070</v>
      </c>
      <c r="J82" s="318"/>
      <c r="K82" s="332"/>
    </row>
    <row r="83" s="1" customFormat="1" ht="15" customHeight="1">
      <c r="B83" s="343"/>
      <c r="C83" s="344" t="s">
        <v>2071</v>
      </c>
      <c r="D83" s="344"/>
      <c r="E83" s="344"/>
      <c r="F83" s="345" t="s">
        <v>2066</v>
      </c>
      <c r="G83" s="344"/>
      <c r="H83" s="344" t="s">
        <v>2072</v>
      </c>
      <c r="I83" s="344" t="s">
        <v>2062</v>
      </c>
      <c r="J83" s="344">
        <v>15</v>
      </c>
      <c r="K83" s="332"/>
    </row>
    <row r="84" s="1" customFormat="1" ht="15" customHeight="1">
      <c r="B84" s="343"/>
      <c r="C84" s="344" t="s">
        <v>2073</v>
      </c>
      <c r="D84" s="344"/>
      <c r="E84" s="344"/>
      <c r="F84" s="345" t="s">
        <v>2066</v>
      </c>
      <c r="G84" s="344"/>
      <c r="H84" s="344" t="s">
        <v>2074</v>
      </c>
      <c r="I84" s="344" t="s">
        <v>2062</v>
      </c>
      <c r="J84" s="344">
        <v>15</v>
      </c>
      <c r="K84" s="332"/>
    </row>
    <row r="85" s="1" customFormat="1" ht="15" customHeight="1">
      <c r="B85" s="343"/>
      <c r="C85" s="344" t="s">
        <v>2075</v>
      </c>
      <c r="D85" s="344"/>
      <c r="E85" s="344"/>
      <c r="F85" s="345" t="s">
        <v>2066</v>
      </c>
      <c r="G85" s="344"/>
      <c r="H85" s="344" t="s">
        <v>2076</v>
      </c>
      <c r="I85" s="344" t="s">
        <v>2062</v>
      </c>
      <c r="J85" s="344">
        <v>20</v>
      </c>
      <c r="K85" s="332"/>
    </row>
    <row r="86" s="1" customFormat="1" ht="15" customHeight="1">
      <c r="B86" s="343"/>
      <c r="C86" s="344" t="s">
        <v>2077</v>
      </c>
      <c r="D86" s="344"/>
      <c r="E86" s="344"/>
      <c r="F86" s="345" t="s">
        <v>2066</v>
      </c>
      <c r="G86" s="344"/>
      <c r="H86" s="344" t="s">
        <v>2078</v>
      </c>
      <c r="I86" s="344" t="s">
        <v>2062</v>
      </c>
      <c r="J86" s="344">
        <v>20</v>
      </c>
      <c r="K86" s="332"/>
    </row>
    <row r="87" s="1" customFormat="1" ht="15" customHeight="1">
      <c r="B87" s="343"/>
      <c r="C87" s="318" t="s">
        <v>2079</v>
      </c>
      <c r="D87" s="318"/>
      <c r="E87" s="318"/>
      <c r="F87" s="341" t="s">
        <v>2066</v>
      </c>
      <c r="G87" s="342"/>
      <c r="H87" s="318" t="s">
        <v>2080</v>
      </c>
      <c r="I87" s="318" t="s">
        <v>2062</v>
      </c>
      <c r="J87" s="318">
        <v>50</v>
      </c>
      <c r="K87" s="332"/>
    </row>
    <row r="88" s="1" customFormat="1" ht="15" customHeight="1">
      <c r="B88" s="343"/>
      <c r="C88" s="318" t="s">
        <v>2081</v>
      </c>
      <c r="D88" s="318"/>
      <c r="E88" s="318"/>
      <c r="F88" s="341" t="s">
        <v>2066</v>
      </c>
      <c r="G88" s="342"/>
      <c r="H88" s="318" t="s">
        <v>2082</v>
      </c>
      <c r="I88" s="318" t="s">
        <v>2062</v>
      </c>
      <c r="J88" s="318">
        <v>20</v>
      </c>
      <c r="K88" s="332"/>
    </row>
    <row r="89" s="1" customFormat="1" ht="15" customHeight="1">
      <c r="B89" s="343"/>
      <c r="C89" s="318" t="s">
        <v>2083</v>
      </c>
      <c r="D89" s="318"/>
      <c r="E89" s="318"/>
      <c r="F89" s="341" t="s">
        <v>2066</v>
      </c>
      <c r="G89" s="342"/>
      <c r="H89" s="318" t="s">
        <v>2084</v>
      </c>
      <c r="I89" s="318" t="s">
        <v>2062</v>
      </c>
      <c r="J89" s="318">
        <v>20</v>
      </c>
      <c r="K89" s="332"/>
    </row>
    <row r="90" s="1" customFormat="1" ht="15" customHeight="1">
      <c r="B90" s="343"/>
      <c r="C90" s="318" t="s">
        <v>2085</v>
      </c>
      <c r="D90" s="318"/>
      <c r="E90" s="318"/>
      <c r="F90" s="341" t="s">
        <v>2066</v>
      </c>
      <c r="G90" s="342"/>
      <c r="H90" s="318" t="s">
        <v>2086</v>
      </c>
      <c r="I90" s="318" t="s">
        <v>2062</v>
      </c>
      <c r="J90" s="318">
        <v>50</v>
      </c>
      <c r="K90" s="332"/>
    </row>
    <row r="91" s="1" customFormat="1" ht="15" customHeight="1">
      <c r="B91" s="343"/>
      <c r="C91" s="318" t="s">
        <v>2087</v>
      </c>
      <c r="D91" s="318"/>
      <c r="E91" s="318"/>
      <c r="F91" s="341" t="s">
        <v>2066</v>
      </c>
      <c r="G91" s="342"/>
      <c r="H91" s="318" t="s">
        <v>2087</v>
      </c>
      <c r="I91" s="318" t="s">
        <v>2062</v>
      </c>
      <c r="J91" s="318">
        <v>50</v>
      </c>
      <c r="K91" s="332"/>
    </row>
    <row r="92" s="1" customFormat="1" ht="15" customHeight="1">
      <c r="B92" s="343"/>
      <c r="C92" s="318" t="s">
        <v>2088</v>
      </c>
      <c r="D92" s="318"/>
      <c r="E92" s="318"/>
      <c r="F92" s="341" t="s">
        <v>2066</v>
      </c>
      <c r="G92" s="342"/>
      <c r="H92" s="318" t="s">
        <v>2089</v>
      </c>
      <c r="I92" s="318" t="s">
        <v>2062</v>
      </c>
      <c r="J92" s="318">
        <v>255</v>
      </c>
      <c r="K92" s="332"/>
    </row>
    <row r="93" s="1" customFormat="1" ht="15" customHeight="1">
      <c r="B93" s="343"/>
      <c r="C93" s="318" t="s">
        <v>2090</v>
      </c>
      <c r="D93" s="318"/>
      <c r="E93" s="318"/>
      <c r="F93" s="341" t="s">
        <v>2060</v>
      </c>
      <c r="G93" s="342"/>
      <c r="H93" s="318" t="s">
        <v>2091</v>
      </c>
      <c r="I93" s="318" t="s">
        <v>2092</v>
      </c>
      <c r="J93" s="318"/>
      <c r="K93" s="332"/>
    </row>
    <row r="94" s="1" customFormat="1" ht="15" customHeight="1">
      <c r="B94" s="343"/>
      <c r="C94" s="318" t="s">
        <v>2093</v>
      </c>
      <c r="D94" s="318"/>
      <c r="E94" s="318"/>
      <c r="F94" s="341" t="s">
        <v>2060</v>
      </c>
      <c r="G94" s="342"/>
      <c r="H94" s="318" t="s">
        <v>2094</v>
      </c>
      <c r="I94" s="318" t="s">
        <v>2095</v>
      </c>
      <c r="J94" s="318"/>
      <c r="K94" s="332"/>
    </row>
    <row r="95" s="1" customFormat="1" ht="15" customHeight="1">
      <c r="B95" s="343"/>
      <c r="C95" s="318" t="s">
        <v>2096</v>
      </c>
      <c r="D95" s="318"/>
      <c r="E95" s="318"/>
      <c r="F95" s="341" t="s">
        <v>2060</v>
      </c>
      <c r="G95" s="342"/>
      <c r="H95" s="318" t="s">
        <v>2096</v>
      </c>
      <c r="I95" s="318" t="s">
        <v>2095</v>
      </c>
      <c r="J95" s="318"/>
      <c r="K95" s="332"/>
    </row>
    <row r="96" s="1" customFormat="1" ht="15" customHeight="1">
      <c r="B96" s="343"/>
      <c r="C96" s="318" t="s">
        <v>42</v>
      </c>
      <c r="D96" s="318"/>
      <c r="E96" s="318"/>
      <c r="F96" s="341" t="s">
        <v>2060</v>
      </c>
      <c r="G96" s="342"/>
      <c r="H96" s="318" t="s">
        <v>2097</v>
      </c>
      <c r="I96" s="318" t="s">
        <v>2095</v>
      </c>
      <c r="J96" s="318"/>
      <c r="K96" s="332"/>
    </row>
    <row r="97" s="1" customFormat="1" ht="15" customHeight="1">
      <c r="B97" s="343"/>
      <c r="C97" s="318" t="s">
        <v>52</v>
      </c>
      <c r="D97" s="318"/>
      <c r="E97" s="318"/>
      <c r="F97" s="341" t="s">
        <v>2060</v>
      </c>
      <c r="G97" s="342"/>
      <c r="H97" s="318" t="s">
        <v>2098</v>
      </c>
      <c r="I97" s="318" t="s">
        <v>2095</v>
      </c>
      <c r="J97" s="318"/>
      <c r="K97" s="332"/>
    </row>
    <row r="98" s="1" customFormat="1" ht="15" customHeight="1">
      <c r="B98" s="346"/>
      <c r="C98" s="347"/>
      <c r="D98" s="347"/>
      <c r="E98" s="347"/>
      <c r="F98" s="347"/>
      <c r="G98" s="347"/>
      <c r="H98" s="347"/>
      <c r="I98" s="347"/>
      <c r="J98" s="347"/>
      <c r="K98" s="348"/>
    </row>
    <row r="99" s="1" customFormat="1" ht="18.75" customHeight="1">
      <c r="B99" s="349"/>
      <c r="C99" s="350"/>
      <c r="D99" s="350"/>
      <c r="E99" s="350"/>
      <c r="F99" s="350"/>
      <c r="G99" s="350"/>
      <c r="H99" s="350"/>
      <c r="I99" s="350"/>
      <c r="J99" s="350"/>
      <c r="K99" s="349"/>
    </row>
    <row r="100" s="1" customFormat="1" ht="18.75" customHeight="1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</row>
    <row r="101" s="1" customFormat="1" ht="7.5" customHeight="1">
      <c r="B101" s="327"/>
      <c r="C101" s="328"/>
      <c r="D101" s="328"/>
      <c r="E101" s="328"/>
      <c r="F101" s="328"/>
      <c r="G101" s="328"/>
      <c r="H101" s="328"/>
      <c r="I101" s="328"/>
      <c r="J101" s="328"/>
      <c r="K101" s="329"/>
    </row>
    <row r="102" s="1" customFormat="1" ht="45" customHeight="1">
      <c r="B102" s="330"/>
      <c r="C102" s="331" t="s">
        <v>2099</v>
      </c>
      <c r="D102" s="331"/>
      <c r="E102" s="331"/>
      <c r="F102" s="331"/>
      <c r="G102" s="331"/>
      <c r="H102" s="331"/>
      <c r="I102" s="331"/>
      <c r="J102" s="331"/>
      <c r="K102" s="332"/>
    </row>
    <row r="103" s="1" customFormat="1" ht="17.25" customHeight="1">
      <c r="B103" s="330"/>
      <c r="C103" s="333" t="s">
        <v>2054</v>
      </c>
      <c r="D103" s="333"/>
      <c r="E103" s="333"/>
      <c r="F103" s="333" t="s">
        <v>2055</v>
      </c>
      <c r="G103" s="334"/>
      <c r="H103" s="333" t="s">
        <v>58</v>
      </c>
      <c r="I103" s="333" t="s">
        <v>61</v>
      </c>
      <c r="J103" s="333" t="s">
        <v>2056</v>
      </c>
      <c r="K103" s="332"/>
    </row>
    <row r="104" s="1" customFormat="1" ht="17.25" customHeight="1">
      <c r="B104" s="330"/>
      <c r="C104" s="335" t="s">
        <v>2057</v>
      </c>
      <c r="D104" s="335"/>
      <c r="E104" s="335"/>
      <c r="F104" s="336" t="s">
        <v>2058</v>
      </c>
      <c r="G104" s="337"/>
      <c r="H104" s="335"/>
      <c r="I104" s="335"/>
      <c r="J104" s="335" t="s">
        <v>2059</v>
      </c>
      <c r="K104" s="332"/>
    </row>
    <row r="105" s="1" customFormat="1" ht="5.25" customHeight="1">
      <c r="B105" s="330"/>
      <c r="C105" s="333"/>
      <c r="D105" s="333"/>
      <c r="E105" s="333"/>
      <c r="F105" s="333"/>
      <c r="G105" s="351"/>
      <c r="H105" s="333"/>
      <c r="I105" s="333"/>
      <c r="J105" s="333"/>
      <c r="K105" s="332"/>
    </row>
    <row r="106" s="1" customFormat="1" ht="15" customHeight="1">
      <c r="B106" s="330"/>
      <c r="C106" s="318" t="s">
        <v>57</v>
      </c>
      <c r="D106" s="340"/>
      <c r="E106" s="340"/>
      <c r="F106" s="341" t="s">
        <v>2060</v>
      </c>
      <c r="G106" s="318"/>
      <c r="H106" s="318" t="s">
        <v>2100</v>
      </c>
      <c r="I106" s="318" t="s">
        <v>2062</v>
      </c>
      <c r="J106" s="318">
        <v>20</v>
      </c>
      <c r="K106" s="332"/>
    </row>
    <row r="107" s="1" customFormat="1" ht="15" customHeight="1">
      <c r="B107" s="330"/>
      <c r="C107" s="318" t="s">
        <v>2063</v>
      </c>
      <c r="D107" s="318"/>
      <c r="E107" s="318"/>
      <c r="F107" s="341" t="s">
        <v>2060</v>
      </c>
      <c r="G107" s="318"/>
      <c r="H107" s="318" t="s">
        <v>2100</v>
      </c>
      <c r="I107" s="318" t="s">
        <v>2062</v>
      </c>
      <c r="J107" s="318">
        <v>120</v>
      </c>
      <c r="K107" s="332"/>
    </row>
    <row r="108" s="1" customFormat="1" ht="15" customHeight="1">
      <c r="B108" s="343"/>
      <c r="C108" s="318" t="s">
        <v>2065</v>
      </c>
      <c r="D108" s="318"/>
      <c r="E108" s="318"/>
      <c r="F108" s="341" t="s">
        <v>2066</v>
      </c>
      <c r="G108" s="318"/>
      <c r="H108" s="318" t="s">
        <v>2100</v>
      </c>
      <c r="I108" s="318" t="s">
        <v>2062</v>
      </c>
      <c r="J108" s="318">
        <v>50</v>
      </c>
      <c r="K108" s="332"/>
    </row>
    <row r="109" s="1" customFormat="1" ht="15" customHeight="1">
      <c r="B109" s="343"/>
      <c r="C109" s="318" t="s">
        <v>2068</v>
      </c>
      <c r="D109" s="318"/>
      <c r="E109" s="318"/>
      <c r="F109" s="341" t="s">
        <v>2060</v>
      </c>
      <c r="G109" s="318"/>
      <c r="H109" s="318" t="s">
        <v>2100</v>
      </c>
      <c r="I109" s="318" t="s">
        <v>2070</v>
      </c>
      <c r="J109" s="318"/>
      <c r="K109" s="332"/>
    </row>
    <row r="110" s="1" customFormat="1" ht="15" customHeight="1">
      <c r="B110" s="343"/>
      <c r="C110" s="318" t="s">
        <v>2079</v>
      </c>
      <c r="D110" s="318"/>
      <c r="E110" s="318"/>
      <c r="F110" s="341" t="s">
        <v>2066</v>
      </c>
      <c r="G110" s="318"/>
      <c r="H110" s="318" t="s">
        <v>2100</v>
      </c>
      <c r="I110" s="318" t="s">
        <v>2062</v>
      </c>
      <c r="J110" s="318">
        <v>50</v>
      </c>
      <c r="K110" s="332"/>
    </row>
    <row r="111" s="1" customFormat="1" ht="15" customHeight="1">
      <c r="B111" s="343"/>
      <c r="C111" s="318" t="s">
        <v>2087</v>
      </c>
      <c r="D111" s="318"/>
      <c r="E111" s="318"/>
      <c r="F111" s="341" t="s">
        <v>2066</v>
      </c>
      <c r="G111" s="318"/>
      <c r="H111" s="318" t="s">
        <v>2100</v>
      </c>
      <c r="I111" s="318" t="s">
        <v>2062</v>
      </c>
      <c r="J111" s="318">
        <v>50</v>
      </c>
      <c r="K111" s="332"/>
    </row>
    <row r="112" s="1" customFormat="1" ht="15" customHeight="1">
      <c r="B112" s="343"/>
      <c r="C112" s="318" t="s">
        <v>2085</v>
      </c>
      <c r="D112" s="318"/>
      <c r="E112" s="318"/>
      <c r="F112" s="341" t="s">
        <v>2066</v>
      </c>
      <c r="G112" s="318"/>
      <c r="H112" s="318" t="s">
        <v>2100</v>
      </c>
      <c r="I112" s="318" t="s">
        <v>2062</v>
      </c>
      <c r="J112" s="318">
        <v>50</v>
      </c>
      <c r="K112" s="332"/>
    </row>
    <row r="113" s="1" customFormat="1" ht="15" customHeight="1">
      <c r="B113" s="343"/>
      <c r="C113" s="318" t="s">
        <v>57</v>
      </c>
      <c r="D113" s="318"/>
      <c r="E113" s="318"/>
      <c r="F113" s="341" t="s">
        <v>2060</v>
      </c>
      <c r="G113" s="318"/>
      <c r="H113" s="318" t="s">
        <v>2101</v>
      </c>
      <c r="I113" s="318" t="s">
        <v>2062</v>
      </c>
      <c r="J113" s="318">
        <v>20</v>
      </c>
      <c r="K113" s="332"/>
    </row>
    <row r="114" s="1" customFormat="1" ht="15" customHeight="1">
      <c r="B114" s="343"/>
      <c r="C114" s="318" t="s">
        <v>2102</v>
      </c>
      <c r="D114" s="318"/>
      <c r="E114" s="318"/>
      <c r="F114" s="341" t="s">
        <v>2060</v>
      </c>
      <c r="G114" s="318"/>
      <c r="H114" s="318" t="s">
        <v>2103</v>
      </c>
      <c r="I114" s="318" t="s">
        <v>2062</v>
      </c>
      <c r="J114" s="318">
        <v>120</v>
      </c>
      <c r="K114" s="332"/>
    </row>
    <row r="115" s="1" customFormat="1" ht="15" customHeight="1">
      <c r="B115" s="343"/>
      <c r="C115" s="318" t="s">
        <v>42</v>
      </c>
      <c r="D115" s="318"/>
      <c r="E115" s="318"/>
      <c r="F115" s="341" t="s">
        <v>2060</v>
      </c>
      <c r="G115" s="318"/>
      <c r="H115" s="318" t="s">
        <v>2104</v>
      </c>
      <c r="I115" s="318" t="s">
        <v>2095</v>
      </c>
      <c r="J115" s="318"/>
      <c r="K115" s="332"/>
    </row>
    <row r="116" s="1" customFormat="1" ht="15" customHeight="1">
      <c r="B116" s="343"/>
      <c r="C116" s="318" t="s">
        <v>52</v>
      </c>
      <c r="D116" s="318"/>
      <c r="E116" s="318"/>
      <c r="F116" s="341" t="s">
        <v>2060</v>
      </c>
      <c r="G116" s="318"/>
      <c r="H116" s="318" t="s">
        <v>2105</v>
      </c>
      <c r="I116" s="318" t="s">
        <v>2095</v>
      </c>
      <c r="J116" s="318"/>
      <c r="K116" s="332"/>
    </row>
    <row r="117" s="1" customFormat="1" ht="15" customHeight="1">
      <c r="B117" s="343"/>
      <c r="C117" s="318" t="s">
        <v>61</v>
      </c>
      <c r="D117" s="318"/>
      <c r="E117" s="318"/>
      <c r="F117" s="341" t="s">
        <v>2060</v>
      </c>
      <c r="G117" s="318"/>
      <c r="H117" s="318" t="s">
        <v>2106</v>
      </c>
      <c r="I117" s="318" t="s">
        <v>2107</v>
      </c>
      <c r="J117" s="318"/>
      <c r="K117" s="332"/>
    </row>
    <row r="118" s="1" customFormat="1" ht="15" customHeight="1">
      <c r="B118" s="346"/>
      <c r="C118" s="352"/>
      <c r="D118" s="352"/>
      <c r="E118" s="352"/>
      <c r="F118" s="352"/>
      <c r="G118" s="352"/>
      <c r="H118" s="352"/>
      <c r="I118" s="352"/>
      <c r="J118" s="352"/>
      <c r="K118" s="348"/>
    </row>
    <row r="119" s="1" customFormat="1" ht="18.75" customHeight="1">
      <c r="B119" s="353"/>
      <c r="C119" s="354"/>
      <c r="D119" s="354"/>
      <c r="E119" s="354"/>
      <c r="F119" s="355"/>
      <c r="G119" s="354"/>
      <c r="H119" s="354"/>
      <c r="I119" s="354"/>
      <c r="J119" s="354"/>
      <c r="K119" s="353"/>
    </row>
    <row r="120" s="1" customFormat="1" ht="18.75" customHeight="1">
      <c r="B120" s="326"/>
      <c r="C120" s="326"/>
      <c r="D120" s="326"/>
      <c r="E120" s="326"/>
      <c r="F120" s="326"/>
      <c r="G120" s="326"/>
      <c r="H120" s="326"/>
      <c r="I120" s="326"/>
      <c r="J120" s="326"/>
      <c r="K120" s="326"/>
    </row>
    <row r="121" s="1" customFormat="1" ht="7.5" customHeight="1">
      <c r="B121" s="356"/>
      <c r="C121" s="357"/>
      <c r="D121" s="357"/>
      <c r="E121" s="357"/>
      <c r="F121" s="357"/>
      <c r="G121" s="357"/>
      <c r="H121" s="357"/>
      <c r="I121" s="357"/>
      <c r="J121" s="357"/>
      <c r="K121" s="358"/>
    </row>
    <row r="122" s="1" customFormat="1" ht="45" customHeight="1">
      <c r="B122" s="359"/>
      <c r="C122" s="309" t="s">
        <v>2108</v>
      </c>
      <c r="D122" s="309"/>
      <c r="E122" s="309"/>
      <c r="F122" s="309"/>
      <c r="G122" s="309"/>
      <c r="H122" s="309"/>
      <c r="I122" s="309"/>
      <c r="J122" s="309"/>
      <c r="K122" s="360"/>
    </row>
    <row r="123" s="1" customFormat="1" ht="17.25" customHeight="1">
      <c r="B123" s="361"/>
      <c r="C123" s="333" t="s">
        <v>2054</v>
      </c>
      <c r="D123" s="333"/>
      <c r="E123" s="333"/>
      <c r="F123" s="333" t="s">
        <v>2055</v>
      </c>
      <c r="G123" s="334"/>
      <c r="H123" s="333" t="s">
        <v>58</v>
      </c>
      <c r="I123" s="333" t="s">
        <v>61</v>
      </c>
      <c r="J123" s="333" t="s">
        <v>2056</v>
      </c>
      <c r="K123" s="362"/>
    </row>
    <row r="124" s="1" customFormat="1" ht="17.25" customHeight="1">
      <c r="B124" s="361"/>
      <c r="C124" s="335" t="s">
        <v>2057</v>
      </c>
      <c r="D124" s="335"/>
      <c r="E124" s="335"/>
      <c r="F124" s="336" t="s">
        <v>2058</v>
      </c>
      <c r="G124" s="337"/>
      <c r="H124" s="335"/>
      <c r="I124" s="335"/>
      <c r="J124" s="335" t="s">
        <v>2059</v>
      </c>
      <c r="K124" s="362"/>
    </row>
    <row r="125" s="1" customFormat="1" ht="5.25" customHeight="1">
      <c r="B125" s="363"/>
      <c r="C125" s="338"/>
      <c r="D125" s="338"/>
      <c r="E125" s="338"/>
      <c r="F125" s="338"/>
      <c r="G125" s="364"/>
      <c r="H125" s="338"/>
      <c r="I125" s="338"/>
      <c r="J125" s="338"/>
      <c r="K125" s="365"/>
    </row>
    <row r="126" s="1" customFormat="1" ht="15" customHeight="1">
      <c r="B126" s="363"/>
      <c r="C126" s="318" t="s">
        <v>2063</v>
      </c>
      <c r="D126" s="340"/>
      <c r="E126" s="340"/>
      <c r="F126" s="341" t="s">
        <v>2060</v>
      </c>
      <c r="G126" s="318"/>
      <c r="H126" s="318" t="s">
        <v>2100</v>
      </c>
      <c r="I126" s="318" t="s">
        <v>2062</v>
      </c>
      <c r="J126" s="318">
        <v>120</v>
      </c>
      <c r="K126" s="366"/>
    </row>
    <row r="127" s="1" customFormat="1" ht="15" customHeight="1">
      <c r="B127" s="363"/>
      <c r="C127" s="318" t="s">
        <v>2109</v>
      </c>
      <c r="D127" s="318"/>
      <c r="E127" s="318"/>
      <c r="F127" s="341" t="s">
        <v>2060</v>
      </c>
      <c r="G127" s="318"/>
      <c r="H127" s="318" t="s">
        <v>2110</v>
      </c>
      <c r="I127" s="318" t="s">
        <v>2062</v>
      </c>
      <c r="J127" s="318" t="s">
        <v>2111</v>
      </c>
      <c r="K127" s="366"/>
    </row>
    <row r="128" s="1" customFormat="1" ht="15" customHeight="1">
      <c r="B128" s="363"/>
      <c r="C128" s="318" t="s">
        <v>88</v>
      </c>
      <c r="D128" s="318"/>
      <c r="E128" s="318"/>
      <c r="F128" s="341" t="s">
        <v>2060</v>
      </c>
      <c r="G128" s="318"/>
      <c r="H128" s="318" t="s">
        <v>2112</v>
      </c>
      <c r="I128" s="318" t="s">
        <v>2062</v>
      </c>
      <c r="J128" s="318" t="s">
        <v>2111</v>
      </c>
      <c r="K128" s="366"/>
    </row>
    <row r="129" s="1" customFormat="1" ht="15" customHeight="1">
      <c r="B129" s="363"/>
      <c r="C129" s="318" t="s">
        <v>2071</v>
      </c>
      <c r="D129" s="318"/>
      <c r="E129" s="318"/>
      <c r="F129" s="341" t="s">
        <v>2066</v>
      </c>
      <c r="G129" s="318"/>
      <c r="H129" s="318" t="s">
        <v>2072</v>
      </c>
      <c r="I129" s="318" t="s">
        <v>2062</v>
      </c>
      <c r="J129" s="318">
        <v>15</v>
      </c>
      <c r="K129" s="366"/>
    </row>
    <row r="130" s="1" customFormat="1" ht="15" customHeight="1">
      <c r="B130" s="363"/>
      <c r="C130" s="344" t="s">
        <v>2073</v>
      </c>
      <c r="D130" s="344"/>
      <c r="E130" s="344"/>
      <c r="F130" s="345" t="s">
        <v>2066</v>
      </c>
      <c r="G130" s="344"/>
      <c r="H130" s="344" t="s">
        <v>2074</v>
      </c>
      <c r="I130" s="344" t="s">
        <v>2062</v>
      </c>
      <c r="J130" s="344">
        <v>15</v>
      </c>
      <c r="K130" s="366"/>
    </row>
    <row r="131" s="1" customFormat="1" ht="15" customHeight="1">
      <c r="B131" s="363"/>
      <c r="C131" s="344" t="s">
        <v>2075</v>
      </c>
      <c r="D131" s="344"/>
      <c r="E131" s="344"/>
      <c r="F131" s="345" t="s">
        <v>2066</v>
      </c>
      <c r="G131" s="344"/>
      <c r="H131" s="344" t="s">
        <v>2076</v>
      </c>
      <c r="I131" s="344" t="s">
        <v>2062</v>
      </c>
      <c r="J131" s="344">
        <v>20</v>
      </c>
      <c r="K131" s="366"/>
    </row>
    <row r="132" s="1" customFormat="1" ht="15" customHeight="1">
      <c r="B132" s="363"/>
      <c r="C132" s="344" t="s">
        <v>2077</v>
      </c>
      <c r="D132" s="344"/>
      <c r="E132" s="344"/>
      <c r="F132" s="345" t="s">
        <v>2066</v>
      </c>
      <c r="G132" s="344"/>
      <c r="H132" s="344" t="s">
        <v>2078</v>
      </c>
      <c r="I132" s="344" t="s">
        <v>2062</v>
      </c>
      <c r="J132" s="344">
        <v>20</v>
      </c>
      <c r="K132" s="366"/>
    </row>
    <row r="133" s="1" customFormat="1" ht="15" customHeight="1">
      <c r="B133" s="363"/>
      <c r="C133" s="318" t="s">
        <v>2065</v>
      </c>
      <c r="D133" s="318"/>
      <c r="E133" s="318"/>
      <c r="F133" s="341" t="s">
        <v>2066</v>
      </c>
      <c r="G133" s="318"/>
      <c r="H133" s="318" t="s">
        <v>2100</v>
      </c>
      <c r="I133" s="318" t="s">
        <v>2062</v>
      </c>
      <c r="J133" s="318">
        <v>50</v>
      </c>
      <c r="K133" s="366"/>
    </row>
    <row r="134" s="1" customFormat="1" ht="15" customHeight="1">
      <c r="B134" s="363"/>
      <c r="C134" s="318" t="s">
        <v>2079</v>
      </c>
      <c r="D134" s="318"/>
      <c r="E134" s="318"/>
      <c r="F134" s="341" t="s">
        <v>2066</v>
      </c>
      <c r="G134" s="318"/>
      <c r="H134" s="318" t="s">
        <v>2100</v>
      </c>
      <c r="I134" s="318" t="s">
        <v>2062</v>
      </c>
      <c r="J134" s="318">
        <v>50</v>
      </c>
      <c r="K134" s="366"/>
    </row>
    <row r="135" s="1" customFormat="1" ht="15" customHeight="1">
      <c r="B135" s="363"/>
      <c r="C135" s="318" t="s">
        <v>2085</v>
      </c>
      <c r="D135" s="318"/>
      <c r="E135" s="318"/>
      <c r="F135" s="341" t="s">
        <v>2066</v>
      </c>
      <c r="G135" s="318"/>
      <c r="H135" s="318" t="s">
        <v>2100</v>
      </c>
      <c r="I135" s="318" t="s">
        <v>2062</v>
      </c>
      <c r="J135" s="318">
        <v>50</v>
      </c>
      <c r="K135" s="366"/>
    </row>
    <row r="136" s="1" customFormat="1" ht="15" customHeight="1">
      <c r="B136" s="363"/>
      <c r="C136" s="318" t="s">
        <v>2087</v>
      </c>
      <c r="D136" s="318"/>
      <c r="E136" s="318"/>
      <c r="F136" s="341" t="s">
        <v>2066</v>
      </c>
      <c r="G136" s="318"/>
      <c r="H136" s="318" t="s">
        <v>2100</v>
      </c>
      <c r="I136" s="318" t="s">
        <v>2062</v>
      </c>
      <c r="J136" s="318">
        <v>50</v>
      </c>
      <c r="K136" s="366"/>
    </row>
    <row r="137" s="1" customFormat="1" ht="15" customHeight="1">
      <c r="B137" s="363"/>
      <c r="C137" s="318" t="s">
        <v>2088</v>
      </c>
      <c r="D137" s="318"/>
      <c r="E137" s="318"/>
      <c r="F137" s="341" t="s">
        <v>2066</v>
      </c>
      <c r="G137" s="318"/>
      <c r="H137" s="318" t="s">
        <v>2113</v>
      </c>
      <c r="I137" s="318" t="s">
        <v>2062</v>
      </c>
      <c r="J137" s="318">
        <v>255</v>
      </c>
      <c r="K137" s="366"/>
    </row>
    <row r="138" s="1" customFormat="1" ht="15" customHeight="1">
      <c r="B138" s="363"/>
      <c r="C138" s="318" t="s">
        <v>2090</v>
      </c>
      <c r="D138" s="318"/>
      <c r="E138" s="318"/>
      <c r="F138" s="341" t="s">
        <v>2060</v>
      </c>
      <c r="G138" s="318"/>
      <c r="H138" s="318" t="s">
        <v>2114</v>
      </c>
      <c r="I138" s="318" t="s">
        <v>2092</v>
      </c>
      <c r="J138" s="318"/>
      <c r="K138" s="366"/>
    </row>
    <row r="139" s="1" customFormat="1" ht="15" customHeight="1">
      <c r="B139" s="363"/>
      <c r="C139" s="318" t="s">
        <v>2093</v>
      </c>
      <c r="D139" s="318"/>
      <c r="E139" s="318"/>
      <c r="F139" s="341" t="s">
        <v>2060</v>
      </c>
      <c r="G139" s="318"/>
      <c r="H139" s="318" t="s">
        <v>2115</v>
      </c>
      <c r="I139" s="318" t="s">
        <v>2095</v>
      </c>
      <c r="J139" s="318"/>
      <c r="K139" s="366"/>
    </row>
    <row r="140" s="1" customFormat="1" ht="15" customHeight="1">
      <c r="B140" s="363"/>
      <c r="C140" s="318" t="s">
        <v>2096</v>
      </c>
      <c r="D140" s="318"/>
      <c r="E140" s="318"/>
      <c r="F140" s="341" t="s">
        <v>2060</v>
      </c>
      <c r="G140" s="318"/>
      <c r="H140" s="318" t="s">
        <v>2096</v>
      </c>
      <c r="I140" s="318" t="s">
        <v>2095</v>
      </c>
      <c r="J140" s="318"/>
      <c r="K140" s="366"/>
    </row>
    <row r="141" s="1" customFormat="1" ht="15" customHeight="1">
      <c r="B141" s="363"/>
      <c r="C141" s="318" t="s">
        <v>42</v>
      </c>
      <c r="D141" s="318"/>
      <c r="E141" s="318"/>
      <c r="F141" s="341" t="s">
        <v>2060</v>
      </c>
      <c r="G141" s="318"/>
      <c r="H141" s="318" t="s">
        <v>2116</v>
      </c>
      <c r="I141" s="318" t="s">
        <v>2095</v>
      </c>
      <c r="J141" s="318"/>
      <c r="K141" s="366"/>
    </row>
    <row r="142" s="1" customFormat="1" ht="15" customHeight="1">
      <c r="B142" s="363"/>
      <c r="C142" s="318" t="s">
        <v>2117</v>
      </c>
      <c r="D142" s="318"/>
      <c r="E142" s="318"/>
      <c r="F142" s="341" t="s">
        <v>2060</v>
      </c>
      <c r="G142" s="318"/>
      <c r="H142" s="318" t="s">
        <v>2118</v>
      </c>
      <c r="I142" s="318" t="s">
        <v>2095</v>
      </c>
      <c r="J142" s="318"/>
      <c r="K142" s="366"/>
    </row>
    <row r="143" s="1" customFormat="1" ht="15" customHeight="1">
      <c r="B143" s="367"/>
      <c r="C143" s="368"/>
      <c r="D143" s="368"/>
      <c r="E143" s="368"/>
      <c r="F143" s="368"/>
      <c r="G143" s="368"/>
      <c r="H143" s="368"/>
      <c r="I143" s="368"/>
      <c r="J143" s="368"/>
      <c r="K143" s="369"/>
    </row>
    <row r="144" s="1" customFormat="1" ht="18.75" customHeight="1">
      <c r="B144" s="354"/>
      <c r="C144" s="354"/>
      <c r="D144" s="354"/>
      <c r="E144" s="354"/>
      <c r="F144" s="355"/>
      <c r="G144" s="354"/>
      <c r="H144" s="354"/>
      <c r="I144" s="354"/>
      <c r="J144" s="354"/>
      <c r="K144" s="354"/>
    </row>
    <row r="145" s="1" customFormat="1" ht="18.75" customHeight="1">
      <c r="B145" s="326"/>
      <c r="C145" s="326"/>
      <c r="D145" s="326"/>
      <c r="E145" s="326"/>
      <c r="F145" s="326"/>
      <c r="G145" s="326"/>
      <c r="H145" s="326"/>
      <c r="I145" s="326"/>
      <c r="J145" s="326"/>
      <c r="K145" s="326"/>
    </row>
    <row r="146" s="1" customFormat="1" ht="7.5" customHeight="1">
      <c r="B146" s="327"/>
      <c r="C146" s="328"/>
      <c r="D146" s="328"/>
      <c r="E146" s="328"/>
      <c r="F146" s="328"/>
      <c r="G146" s="328"/>
      <c r="H146" s="328"/>
      <c r="I146" s="328"/>
      <c r="J146" s="328"/>
      <c r="K146" s="329"/>
    </row>
    <row r="147" s="1" customFormat="1" ht="45" customHeight="1">
      <c r="B147" s="330"/>
      <c r="C147" s="331" t="s">
        <v>2119</v>
      </c>
      <c r="D147" s="331"/>
      <c r="E147" s="331"/>
      <c r="F147" s="331"/>
      <c r="G147" s="331"/>
      <c r="H147" s="331"/>
      <c r="I147" s="331"/>
      <c r="J147" s="331"/>
      <c r="K147" s="332"/>
    </row>
    <row r="148" s="1" customFormat="1" ht="17.25" customHeight="1">
      <c r="B148" s="330"/>
      <c r="C148" s="333" t="s">
        <v>2054</v>
      </c>
      <c r="D148" s="333"/>
      <c r="E148" s="333"/>
      <c r="F148" s="333" t="s">
        <v>2055</v>
      </c>
      <c r="G148" s="334"/>
      <c r="H148" s="333" t="s">
        <v>58</v>
      </c>
      <c r="I148" s="333" t="s">
        <v>61</v>
      </c>
      <c r="J148" s="333" t="s">
        <v>2056</v>
      </c>
      <c r="K148" s="332"/>
    </row>
    <row r="149" s="1" customFormat="1" ht="17.25" customHeight="1">
      <c r="B149" s="330"/>
      <c r="C149" s="335" t="s">
        <v>2057</v>
      </c>
      <c r="D149" s="335"/>
      <c r="E149" s="335"/>
      <c r="F149" s="336" t="s">
        <v>2058</v>
      </c>
      <c r="G149" s="337"/>
      <c r="H149" s="335"/>
      <c r="I149" s="335"/>
      <c r="J149" s="335" t="s">
        <v>2059</v>
      </c>
      <c r="K149" s="332"/>
    </row>
    <row r="150" s="1" customFormat="1" ht="5.25" customHeight="1">
      <c r="B150" s="343"/>
      <c r="C150" s="338"/>
      <c r="D150" s="338"/>
      <c r="E150" s="338"/>
      <c r="F150" s="338"/>
      <c r="G150" s="339"/>
      <c r="H150" s="338"/>
      <c r="I150" s="338"/>
      <c r="J150" s="338"/>
      <c r="K150" s="366"/>
    </row>
    <row r="151" s="1" customFormat="1" ht="15" customHeight="1">
      <c r="B151" s="343"/>
      <c r="C151" s="370" t="s">
        <v>2063</v>
      </c>
      <c r="D151" s="318"/>
      <c r="E151" s="318"/>
      <c r="F151" s="371" t="s">
        <v>2060</v>
      </c>
      <c r="G151" s="318"/>
      <c r="H151" s="370" t="s">
        <v>2100</v>
      </c>
      <c r="I151" s="370" t="s">
        <v>2062</v>
      </c>
      <c r="J151" s="370">
        <v>120</v>
      </c>
      <c r="K151" s="366"/>
    </row>
    <row r="152" s="1" customFormat="1" ht="15" customHeight="1">
      <c r="B152" s="343"/>
      <c r="C152" s="370" t="s">
        <v>2109</v>
      </c>
      <c r="D152" s="318"/>
      <c r="E152" s="318"/>
      <c r="F152" s="371" t="s">
        <v>2060</v>
      </c>
      <c r="G152" s="318"/>
      <c r="H152" s="370" t="s">
        <v>2120</v>
      </c>
      <c r="I152" s="370" t="s">
        <v>2062</v>
      </c>
      <c r="J152" s="370" t="s">
        <v>2111</v>
      </c>
      <c r="K152" s="366"/>
    </row>
    <row r="153" s="1" customFormat="1" ht="15" customHeight="1">
      <c r="B153" s="343"/>
      <c r="C153" s="370" t="s">
        <v>88</v>
      </c>
      <c r="D153" s="318"/>
      <c r="E153" s="318"/>
      <c r="F153" s="371" t="s">
        <v>2060</v>
      </c>
      <c r="G153" s="318"/>
      <c r="H153" s="370" t="s">
        <v>2121</v>
      </c>
      <c r="I153" s="370" t="s">
        <v>2062</v>
      </c>
      <c r="J153" s="370" t="s">
        <v>2111</v>
      </c>
      <c r="K153" s="366"/>
    </row>
    <row r="154" s="1" customFormat="1" ht="15" customHeight="1">
      <c r="B154" s="343"/>
      <c r="C154" s="370" t="s">
        <v>2065</v>
      </c>
      <c r="D154" s="318"/>
      <c r="E154" s="318"/>
      <c r="F154" s="371" t="s">
        <v>2066</v>
      </c>
      <c r="G154" s="318"/>
      <c r="H154" s="370" t="s">
        <v>2100</v>
      </c>
      <c r="I154" s="370" t="s">
        <v>2062</v>
      </c>
      <c r="J154" s="370">
        <v>50</v>
      </c>
      <c r="K154" s="366"/>
    </row>
    <row r="155" s="1" customFormat="1" ht="15" customHeight="1">
      <c r="B155" s="343"/>
      <c r="C155" s="370" t="s">
        <v>2068</v>
      </c>
      <c r="D155" s="318"/>
      <c r="E155" s="318"/>
      <c r="F155" s="371" t="s">
        <v>2060</v>
      </c>
      <c r="G155" s="318"/>
      <c r="H155" s="370" t="s">
        <v>2100</v>
      </c>
      <c r="I155" s="370" t="s">
        <v>2070</v>
      </c>
      <c r="J155" s="370"/>
      <c r="K155" s="366"/>
    </row>
    <row r="156" s="1" customFormat="1" ht="15" customHeight="1">
      <c r="B156" s="343"/>
      <c r="C156" s="370" t="s">
        <v>2079</v>
      </c>
      <c r="D156" s="318"/>
      <c r="E156" s="318"/>
      <c r="F156" s="371" t="s">
        <v>2066</v>
      </c>
      <c r="G156" s="318"/>
      <c r="H156" s="370" t="s">
        <v>2100</v>
      </c>
      <c r="I156" s="370" t="s">
        <v>2062</v>
      </c>
      <c r="J156" s="370">
        <v>50</v>
      </c>
      <c r="K156" s="366"/>
    </row>
    <row r="157" s="1" customFormat="1" ht="15" customHeight="1">
      <c r="B157" s="343"/>
      <c r="C157" s="370" t="s">
        <v>2087</v>
      </c>
      <c r="D157" s="318"/>
      <c r="E157" s="318"/>
      <c r="F157" s="371" t="s">
        <v>2066</v>
      </c>
      <c r="G157" s="318"/>
      <c r="H157" s="370" t="s">
        <v>2100</v>
      </c>
      <c r="I157" s="370" t="s">
        <v>2062</v>
      </c>
      <c r="J157" s="370">
        <v>50</v>
      </c>
      <c r="K157" s="366"/>
    </row>
    <row r="158" s="1" customFormat="1" ht="15" customHeight="1">
      <c r="B158" s="343"/>
      <c r="C158" s="370" t="s">
        <v>2085</v>
      </c>
      <c r="D158" s="318"/>
      <c r="E158" s="318"/>
      <c r="F158" s="371" t="s">
        <v>2066</v>
      </c>
      <c r="G158" s="318"/>
      <c r="H158" s="370" t="s">
        <v>2100</v>
      </c>
      <c r="I158" s="370" t="s">
        <v>2062</v>
      </c>
      <c r="J158" s="370">
        <v>50</v>
      </c>
      <c r="K158" s="366"/>
    </row>
    <row r="159" s="1" customFormat="1" ht="15" customHeight="1">
      <c r="B159" s="343"/>
      <c r="C159" s="370" t="s">
        <v>127</v>
      </c>
      <c r="D159" s="318"/>
      <c r="E159" s="318"/>
      <c r="F159" s="371" t="s">
        <v>2060</v>
      </c>
      <c r="G159" s="318"/>
      <c r="H159" s="370" t="s">
        <v>2122</v>
      </c>
      <c r="I159" s="370" t="s">
        <v>2062</v>
      </c>
      <c r="J159" s="370" t="s">
        <v>2123</v>
      </c>
      <c r="K159" s="366"/>
    </row>
    <row r="160" s="1" customFormat="1" ht="15" customHeight="1">
      <c r="B160" s="343"/>
      <c r="C160" s="370" t="s">
        <v>2124</v>
      </c>
      <c r="D160" s="318"/>
      <c r="E160" s="318"/>
      <c r="F160" s="371" t="s">
        <v>2060</v>
      </c>
      <c r="G160" s="318"/>
      <c r="H160" s="370" t="s">
        <v>2125</v>
      </c>
      <c r="I160" s="370" t="s">
        <v>2095</v>
      </c>
      <c r="J160" s="370"/>
      <c r="K160" s="366"/>
    </row>
    <row r="161" s="1" customFormat="1" ht="15" customHeight="1">
      <c r="B161" s="372"/>
      <c r="C161" s="352"/>
      <c r="D161" s="352"/>
      <c r="E161" s="352"/>
      <c r="F161" s="352"/>
      <c r="G161" s="352"/>
      <c r="H161" s="352"/>
      <c r="I161" s="352"/>
      <c r="J161" s="352"/>
      <c r="K161" s="373"/>
    </row>
    <row r="162" s="1" customFormat="1" ht="18.75" customHeight="1">
      <c r="B162" s="354"/>
      <c r="C162" s="364"/>
      <c r="D162" s="364"/>
      <c r="E162" s="364"/>
      <c r="F162" s="374"/>
      <c r="G162" s="364"/>
      <c r="H162" s="364"/>
      <c r="I162" s="364"/>
      <c r="J162" s="364"/>
      <c r="K162" s="354"/>
    </row>
    <row r="163" s="1" customFormat="1" ht="18.75" customHeight="1">
      <c r="B163" s="326"/>
      <c r="C163" s="326"/>
      <c r="D163" s="326"/>
      <c r="E163" s="326"/>
      <c r="F163" s="326"/>
      <c r="G163" s="326"/>
      <c r="H163" s="326"/>
      <c r="I163" s="326"/>
      <c r="J163" s="326"/>
      <c r="K163" s="326"/>
    </row>
    <row r="164" s="1" customFormat="1" ht="7.5" customHeight="1">
      <c r="B164" s="305"/>
      <c r="C164" s="306"/>
      <c r="D164" s="306"/>
      <c r="E164" s="306"/>
      <c r="F164" s="306"/>
      <c r="G164" s="306"/>
      <c r="H164" s="306"/>
      <c r="I164" s="306"/>
      <c r="J164" s="306"/>
      <c r="K164" s="307"/>
    </row>
    <row r="165" s="1" customFormat="1" ht="45" customHeight="1">
      <c r="B165" s="308"/>
      <c r="C165" s="309" t="s">
        <v>2126</v>
      </c>
      <c r="D165" s="309"/>
      <c r="E165" s="309"/>
      <c r="F165" s="309"/>
      <c r="G165" s="309"/>
      <c r="H165" s="309"/>
      <c r="I165" s="309"/>
      <c r="J165" s="309"/>
      <c r="K165" s="310"/>
    </row>
    <row r="166" s="1" customFormat="1" ht="17.25" customHeight="1">
      <c r="B166" s="308"/>
      <c r="C166" s="333" t="s">
        <v>2054</v>
      </c>
      <c r="D166" s="333"/>
      <c r="E166" s="333"/>
      <c r="F166" s="333" t="s">
        <v>2055</v>
      </c>
      <c r="G166" s="375"/>
      <c r="H166" s="376" t="s">
        <v>58</v>
      </c>
      <c r="I166" s="376" t="s">
        <v>61</v>
      </c>
      <c r="J166" s="333" t="s">
        <v>2056</v>
      </c>
      <c r="K166" s="310"/>
    </row>
    <row r="167" s="1" customFormat="1" ht="17.25" customHeight="1">
      <c r="B167" s="311"/>
      <c r="C167" s="335" t="s">
        <v>2057</v>
      </c>
      <c r="D167" s="335"/>
      <c r="E167" s="335"/>
      <c r="F167" s="336" t="s">
        <v>2058</v>
      </c>
      <c r="G167" s="377"/>
      <c r="H167" s="378"/>
      <c r="I167" s="378"/>
      <c r="J167" s="335" t="s">
        <v>2059</v>
      </c>
      <c r="K167" s="313"/>
    </row>
    <row r="168" s="1" customFormat="1" ht="5.25" customHeight="1">
      <c r="B168" s="343"/>
      <c r="C168" s="338"/>
      <c r="D168" s="338"/>
      <c r="E168" s="338"/>
      <c r="F168" s="338"/>
      <c r="G168" s="339"/>
      <c r="H168" s="338"/>
      <c r="I168" s="338"/>
      <c r="J168" s="338"/>
      <c r="K168" s="366"/>
    </row>
    <row r="169" s="1" customFormat="1" ht="15" customHeight="1">
      <c r="B169" s="343"/>
      <c r="C169" s="318" t="s">
        <v>2063</v>
      </c>
      <c r="D169" s="318"/>
      <c r="E169" s="318"/>
      <c r="F169" s="341" t="s">
        <v>2060</v>
      </c>
      <c r="G169" s="318"/>
      <c r="H169" s="318" t="s">
        <v>2100</v>
      </c>
      <c r="I169" s="318" t="s">
        <v>2062</v>
      </c>
      <c r="J169" s="318">
        <v>120</v>
      </c>
      <c r="K169" s="366"/>
    </row>
    <row r="170" s="1" customFormat="1" ht="15" customHeight="1">
      <c r="B170" s="343"/>
      <c r="C170" s="318" t="s">
        <v>2109</v>
      </c>
      <c r="D170" s="318"/>
      <c r="E170" s="318"/>
      <c r="F170" s="341" t="s">
        <v>2060</v>
      </c>
      <c r="G170" s="318"/>
      <c r="H170" s="318" t="s">
        <v>2110</v>
      </c>
      <c r="I170" s="318" t="s">
        <v>2062</v>
      </c>
      <c r="J170" s="318" t="s">
        <v>2111</v>
      </c>
      <c r="K170" s="366"/>
    </row>
    <row r="171" s="1" customFormat="1" ht="15" customHeight="1">
      <c r="B171" s="343"/>
      <c r="C171" s="318" t="s">
        <v>88</v>
      </c>
      <c r="D171" s="318"/>
      <c r="E171" s="318"/>
      <c r="F171" s="341" t="s">
        <v>2060</v>
      </c>
      <c r="G171" s="318"/>
      <c r="H171" s="318" t="s">
        <v>2127</v>
      </c>
      <c r="I171" s="318" t="s">
        <v>2062</v>
      </c>
      <c r="J171" s="318" t="s">
        <v>2111</v>
      </c>
      <c r="K171" s="366"/>
    </row>
    <row r="172" s="1" customFormat="1" ht="15" customHeight="1">
      <c r="B172" s="343"/>
      <c r="C172" s="318" t="s">
        <v>2065</v>
      </c>
      <c r="D172" s="318"/>
      <c r="E172" s="318"/>
      <c r="F172" s="341" t="s">
        <v>2066</v>
      </c>
      <c r="G172" s="318"/>
      <c r="H172" s="318" t="s">
        <v>2127</v>
      </c>
      <c r="I172" s="318" t="s">
        <v>2062</v>
      </c>
      <c r="J172" s="318">
        <v>50</v>
      </c>
      <c r="K172" s="366"/>
    </row>
    <row r="173" s="1" customFormat="1" ht="15" customHeight="1">
      <c r="B173" s="343"/>
      <c r="C173" s="318" t="s">
        <v>2068</v>
      </c>
      <c r="D173" s="318"/>
      <c r="E173" s="318"/>
      <c r="F173" s="341" t="s">
        <v>2060</v>
      </c>
      <c r="G173" s="318"/>
      <c r="H173" s="318" t="s">
        <v>2127</v>
      </c>
      <c r="I173" s="318" t="s">
        <v>2070</v>
      </c>
      <c r="J173" s="318"/>
      <c r="K173" s="366"/>
    </row>
    <row r="174" s="1" customFormat="1" ht="15" customHeight="1">
      <c r="B174" s="343"/>
      <c r="C174" s="318" t="s">
        <v>2079</v>
      </c>
      <c r="D174" s="318"/>
      <c r="E174" s="318"/>
      <c r="F174" s="341" t="s">
        <v>2066</v>
      </c>
      <c r="G174" s="318"/>
      <c r="H174" s="318" t="s">
        <v>2127</v>
      </c>
      <c r="I174" s="318" t="s">
        <v>2062</v>
      </c>
      <c r="J174" s="318">
        <v>50</v>
      </c>
      <c r="K174" s="366"/>
    </row>
    <row r="175" s="1" customFormat="1" ht="15" customHeight="1">
      <c r="B175" s="343"/>
      <c r="C175" s="318" t="s">
        <v>2087</v>
      </c>
      <c r="D175" s="318"/>
      <c r="E175" s="318"/>
      <c r="F175" s="341" t="s">
        <v>2066</v>
      </c>
      <c r="G175" s="318"/>
      <c r="H175" s="318" t="s">
        <v>2127</v>
      </c>
      <c r="I175" s="318" t="s">
        <v>2062</v>
      </c>
      <c r="J175" s="318">
        <v>50</v>
      </c>
      <c r="K175" s="366"/>
    </row>
    <row r="176" s="1" customFormat="1" ht="15" customHeight="1">
      <c r="B176" s="343"/>
      <c r="C176" s="318" t="s">
        <v>2085</v>
      </c>
      <c r="D176" s="318"/>
      <c r="E176" s="318"/>
      <c r="F176" s="341" t="s">
        <v>2066</v>
      </c>
      <c r="G176" s="318"/>
      <c r="H176" s="318" t="s">
        <v>2127</v>
      </c>
      <c r="I176" s="318" t="s">
        <v>2062</v>
      </c>
      <c r="J176" s="318">
        <v>50</v>
      </c>
      <c r="K176" s="366"/>
    </row>
    <row r="177" s="1" customFormat="1" ht="15" customHeight="1">
      <c r="B177" s="343"/>
      <c r="C177" s="318" t="s">
        <v>137</v>
      </c>
      <c r="D177" s="318"/>
      <c r="E177" s="318"/>
      <c r="F177" s="341" t="s">
        <v>2060</v>
      </c>
      <c r="G177" s="318"/>
      <c r="H177" s="318" t="s">
        <v>2128</v>
      </c>
      <c r="I177" s="318" t="s">
        <v>2129</v>
      </c>
      <c r="J177" s="318"/>
      <c r="K177" s="366"/>
    </row>
    <row r="178" s="1" customFormat="1" ht="15" customHeight="1">
      <c r="B178" s="343"/>
      <c r="C178" s="318" t="s">
        <v>61</v>
      </c>
      <c r="D178" s="318"/>
      <c r="E178" s="318"/>
      <c r="F178" s="341" t="s">
        <v>2060</v>
      </c>
      <c r="G178" s="318"/>
      <c r="H178" s="318" t="s">
        <v>2130</v>
      </c>
      <c r="I178" s="318" t="s">
        <v>2131</v>
      </c>
      <c r="J178" s="318">
        <v>1</v>
      </c>
      <c r="K178" s="366"/>
    </row>
    <row r="179" s="1" customFormat="1" ht="15" customHeight="1">
      <c r="B179" s="343"/>
      <c r="C179" s="318" t="s">
        <v>57</v>
      </c>
      <c r="D179" s="318"/>
      <c r="E179" s="318"/>
      <c r="F179" s="341" t="s">
        <v>2060</v>
      </c>
      <c r="G179" s="318"/>
      <c r="H179" s="318" t="s">
        <v>2132</v>
      </c>
      <c r="I179" s="318" t="s">
        <v>2062</v>
      </c>
      <c r="J179" s="318">
        <v>20</v>
      </c>
      <c r="K179" s="366"/>
    </row>
    <row r="180" s="1" customFormat="1" ht="15" customHeight="1">
      <c r="B180" s="343"/>
      <c r="C180" s="318" t="s">
        <v>58</v>
      </c>
      <c r="D180" s="318"/>
      <c r="E180" s="318"/>
      <c r="F180" s="341" t="s">
        <v>2060</v>
      </c>
      <c r="G180" s="318"/>
      <c r="H180" s="318" t="s">
        <v>2133</v>
      </c>
      <c r="I180" s="318" t="s">
        <v>2062</v>
      </c>
      <c r="J180" s="318">
        <v>255</v>
      </c>
      <c r="K180" s="366"/>
    </row>
    <row r="181" s="1" customFormat="1" ht="15" customHeight="1">
      <c r="B181" s="343"/>
      <c r="C181" s="318" t="s">
        <v>138</v>
      </c>
      <c r="D181" s="318"/>
      <c r="E181" s="318"/>
      <c r="F181" s="341" t="s">
        <v>2060</v>
      </c>
      <c r="G181" s="318"/>
      <c r="H181" s="318" t="s">
        <v>2024</v>
      </c>
      <c r="I181" s="318" t="s">
        <v>2062</v>
      </c>
      <c r="J181" s="318">
        <v>10</v>
      </c>
      <c r="K181" s="366"/>
    </row>
    <row r="182" s="1" customFormat="1" ht="15" customHeight="1">
      <c r="B182" s="343"/>
      <c r="C182" s="318" t="s">
        <v>139</v>
      </c>
      <c r="D182" s="318"/>
      <c r="E182" s="318"/>
      <c r="F182" s="341" t="s">
        <v>2060</v>
      </c>
      <c r="G182" s="318"/>
      <c r="H182" s="318" t="s">
        <v>2134</v>
      </c>
      <c r="I182" s="318" t="s">
        <v>2095</v>
      </c>
      <c r="J182" s="318"/>
      <c r="K182" s="366"/>
    </row>
    <row r="183" s="1" customFormat="1" ht="15" customHeight="1">
      <c r="B183" s="343"/>
      <c r="C183" s="318" t="s">
        <v>2135</v>
      </c>
      <c r="D183" s="318"/>
      <c r="E183" s="318"/>
      <c r="F183" s="341" t="s">
        <v>2060</v>
      </c>
      <c r="G183" s="318"/>
      <c r="H183" s="318" t="s">
        <v>2136</v>
      </c>
      <c r="I183" s="318" t="s">
        <v>2095</v>
      </c>
      <c r="J183" s="318"/>
      <c r="K183" s="366"/>
    </row>
    <row r="184" s="1" customFormat="1" ht="15" customHeight="1">
      <c r="B184" s="343"/>
      <c r="C184" s="318" t="s">
        <v>2124</v>
      </c>
      <c r="D184" s="318"/>
      <c r="E184" s="318"/>
      <c r="F184" s="341" t="s">
        <v>2060</v>
      </c>
      <c r="G184" s="318"/>
      <c r="H184" s="318" t="s">
        <v>2137</v>
      </c>
      <c r="I184" s="318" t="s">
        <v>2095</v>
      </c>
      <c r="J184" s="318"/>
      <c r="K184" s="366"/>
    </row>
    <row r="185" s="1" customFormat="1" ht="15" customHeight="1">
      <c r="B185" s="343"/>
      <c r="C185" s="318" t="s">
        <v>141</v>
      </c>
      <c r="D185" s="318"/>
      <c r="E185" s="318"/>
      <c r="F185" s="341" t="s">
        <v>2066</v>
      </c>
      <c r="G185" s="318"/>
      <c r="H185" s="318" t="s">
        <v>2138</v>
      </c>
      <c r="I185" s="318" t="s">
        <v>2062</v>
      </c>
      <c r="J185" s="318">
        <v>50</v>
      </c>
      <c r="K185" s="366"/>
    </row>
    <row r="186" s="1" customFormat="1" ht="15" customHeight="1">
      <c r="B186" s="343"/>
      <c r="C186" s="318" t="s">
        <v>2139</v>
      </c>
      <c r="D186" s="318"/>
      <c r="E186" s="318"/>
      <c r="F186" s="341" t="s">
        <v>2066</v>
      </c>
      <c r="G186" s="318"/>
      <c r="H186" s="318" t="s">
        <v>2140</v>
      </c>
      <c r="I186" s="318" t="s">
        <v>2141</v>
      </c>
      <c r="J186" s="318"/>
      <c r="K186" s="366"/>
    </row>
    <row r="187" s="1" customFormat="1" ht="15" customHeight="1">
      <c r="B187" s="343"/>
      <c r="C187" s="318" t="s">
        <v>2142</v>
      </c>
      <c r="D187" s="318"/>
      <c r="E187" s="318"/>
      <c r="F187" s="341" t="s">
        <v>2066</v>
      </c>
      <c r="G187" s="318"/>
      <c r="H187" s="318" t="s">
        <v>2143</v>
      </c>
      <c r="I187" s="318" t="s">
        <v>2141</v>
      </c>
      <c r="J187" s="318"/>
      <c r="K187" s="366"/>
    </row>
    <row r="188" s="1" customFormat="1" ht="15" customHeight="1">
      <c r="B188" s="343"/>
      <c r="C188" s="318" t="s">
        <v>2144</v>
      </c>
      <c r="D188" s="318"/>
      <c r="E188" s="318"/>
      <c r="F188" s="341" t="s">
        <v>2066</v>
      </c>
      <c r="G188" s="318"/>
      <c r="H188" s="318" t="s">
        <v>2145</v>
      </c>
      <c r="I188" s="318" t="s">
        <v>2141</v>
      </c>
      <c r="J188" s="318"/>
      <c r="K188" s="366"/>
    </row>
    <row r="189" s="1" customFormat="1" ht="15" customHeight="1">
      <c r="B189" s="343"/>
      <c r="C189" s="379" t="s">
        <v>2146</v>
      </c>
      <c r="D189" s="318"/>
      <c r="E189" s="318"/>
      <c r="F189" s="341" t="s">
        <v>2066</v>
      </c>
      <c r="G189" s="318"/>
      <c r="H189" s="318" t="s">
        <v>2147</v>
      </c>
      <c r="I189" s="318" t="s">
        <v>2148</v>
      </c>
      <c r="J189" s="380" t="s">
        <v>2149</v>
      </c>
      <c r="K189" s="366"/>
    </row>
    <row r="190" s="18" customFormat="1" ht="15" customHeight="1">
      <c r="B190" s="381"/>
      <c r="C190" s="382" t="s">
        <v>2150</v>
      </c>
      <c r="D190" s="383"/>
      <c r="E190" s="383"/>
      <c r="F190" s="384" t="s">
        <v>2066</v>
      </c>
      <c r="G190" s="383"/>
      <c r="H190" s="383" t="s">
        <v>2151</v>
      </c>
      <c r="I190" s="383" t="s">
        <v>2148</v>
      </c>
      <c r="J190" s="385" t="s">
        <v>2149</v>
      </c>
      <c r="K190" s="386"/>
    </row>
    <row r="191" s="1" customFormat="1" ht="15" customHeight="1">
      <c r="B191" s="343"/>
      <c r="C191" s="379" t="s">
        <v>46</v>
      </c>
      <c r="D191" s="318"/>
      <c r="E191" s="318"/>
      <c r="F191" s="341" t="s">
        <v>2060</v>
      </c>
      <c r="G191" s="318"/>
      <c r="H191" s="315" t="s">
        <v>2152</v>
      </c>
      <c r="I191" s="318" t="s">
        <v>2153</v>
      </c>
      <c r="J191" s="318"/>
      <c r="K191" s="366"/>
    </row>
    <row r="192" s="1" customFormat="1" ht="15" customHeight="1">
      <c r="B192" s="343"/>
      <c r="C192" s="379" t="s">
        <v>2154</v>
      </c>
      <c r="D192" s="318"/>
      <c r="E192" s="318"/>
      <c r="F192" s="341" t="s">
        <v>2060</v>
      </c>
      <c r="G192" s="318"/>
      <c r="H192" s="318" t="s">
        <v>2155</v>
      </c>
      <c r="I192" s="318" t="s">
        <v>2095</v>
      </c>
      <c r="J192" s="318"/>
      <c r="K192" s="366"/>
    </row>
    <row r="193" s="1" customFormat="1" ht="15" customHeight="1">
      <c r="B193" s="343"/>
      <c r="C193" s="379" t="s">
        <v>2156</v>
      </c>
      <c r="D193" s="318"/>
      <c r="E193" s="318"/>
      <c r="F193" s="341" t="s">
        <v>2060</v>
      </c>
      <c r="G193" s="318"/>
      <c r="H193" s="318" t="s">
        <v>2157</v>
      </c>
      <c r="I193" s="318" t="s">
        <v>2095</v>
      </c>
      <c r="J193" s="318"/>
      <c r="K193" s="366"/>
    </row>
    <row r="194" s="1" customFormat="1" ht="15" customHeight="1">
      <c r="B194" s="343"/>
      <c r="C194" s="379" t="s">
        <v>2158</v>
      </c>
      <c r="D194" s="318"/>
      <c r="E194" s="318"/>
      <c r="F194" s="341" t="s">
        <v>2066</v>
      </c>
      <c r="G194" s="318"/>
      <c r="H194" s="318" t="s">
        <v>2159</v>
      </c>
      <c r="I194" s="318" t="s">
        <v>2095</v>
      </c>
      <c r="J194" s="318"/>
      <c r="K194" s="366"/>
    </row>
    <row r="195" s="1" customFormat="1" ht="15" customHeight="1">
      <c r="B195" s="372"/>
      <c r="C195" s="387"/>
      <c r="D195" s="352"/>
      <c r="E195" s="352"/>
      <c r="F195" s="352"/>
      <c r="G195" s="352"/>
      <c r="H195" s="352"/>
      <c r="I195" s="352"/>
      <c r="J195" s="352"/>
      <c r="K195" s="373"/>
    </row>
    <row r="196" s="1" customFormat="1" ht="18.75" customHeight="1">
      <c r="B196" s="354"/>
      <c r="C196" s="364"/>
      <c r="D196" s="364"/>
      <c r="E196" s="364"/>
      <c r="F196" s="374"/>
      <c r="G196" s="364"/>
      <c r="H196" s="364"/>
      <c r="I196" s="364"/>
      <c r="J196" s="364"/>
      <c r="K196" s="354"/>
    </row>
    <row r="197" s="1" customFormat="1" ht="18.75" customHeight="1">
      <c r="B197" s="354"/>
      <c r="C197" s="364"/>
      <c r="D197" s="364"/>
      <c r="E197" s="364"/>
      <c r="F197" s="374"/>
      <c r="G197" s="364"/>
      <c r="H197" s="364"/>
      <c r="I197" s="364"/>
      <c r="J197" s="364"/>
      <c r="K197" s="354"/>
    </row>
    <row r="198" s="1" customFormat="1" ht="18.75" customHeight="1">
      <c r="B198" s="326"/>
      <c r="C198" s="326"/>
      <c r="D198" s="326"/>
      <c r="E198" s="326"/>
      <c r="F198" s="326"/>
      <c r="G198" s="326"/>
      <c r="H198" s="326"/>
      <c r="I198" s="326"/>
      <c r="J198" s="326"/>
      <c r="K198" s="326"/>
    </row>
    <row r="199" s="1" customFormat="1" ht="13.5">
      <c r="B199" s="305"/>
      <c r="C199" s="306"/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1">
      <c r="B200" s="308"/>
      <c r="C200" s="309" t="s">
        <v>2160</v>
      </c>
      <c r="D200" s="309"/>
      <c r="E200" s="309"/>
      <c r="F200" s="309"/>
      <c r="G200" s="309"/>
      <c r="H200" s="309"/>
      <c r="I200" s="309"/>
      <c r="J200" s="309"/>
      <c r="K200" s="310"/>
    </row>
    <row r="201" s="1" customFormat="1" ht="25.5" customHeight="1">
      <c r="B201" s="308"/>
      <c r="C201" s="388" t="s">
        <v>2161</v>
      </c>
      <c r="D201" s="388"/>
      <c r="E201" s="388"/>
      <c r="F201" s="388" t="s">
        <v>2162</v>
      </c>
      <c r="G201" s="389"/>
      <c r="H201" s="388" t="s">
        <v>2163</v>
      </c>
      <c r="I201" s="388"/>
      <c r="J201" s="388"/>
      <c r="K201" s="310"/>
    </row>
    <row r="202" s="1" customFormat="1" ht="5.25" customHeight="1">
      <c r="B202" s="343"/>
      <c r="C202" s="338"/>
      <c r="D202" s="338"/>
      <c r="E202" s="338"/>
      <c r="F202" s="338"/>
      <c r="G202" s="364"/>
      <c r="H202" s="338"/>
      <c r="I202" s="338"/>
      <c r="J202" s="338"/>
      <c r="K202" s="366"/>
    </row>
    <row r="203" s="1" customFormat="1" ht="15" customHeight="1">
      <c r="B203" s="343"/>
      <c r="C203" s="318" t="s">
        <v>2153</v>
      </c>
      <c r="D203" s="318"/>
      <c r="E203" s="318"/>
      <c r="F203" s="341" t="s">
        <v>47</v>
      </c>
      <c r="G203" s="318"/>
      <c r="H203" s="318" t="s">
        <v>2164</v>
      </c>
      <c r="I203" s="318"/>
      <c r="J203" s="318"/>
      <c r="K203" s="366"/>
    </row>
    <row r="204" s="1" customFormat="1" ht="15" customHeight="1">
      <c r="B204" s="343"/>
      <c r="C204" s="318"/>
      <c r="D204" s="318"/>
      <c r="E204" s="318"/>
      <c r="F204" s="341" t="s">
        <v>48</v>
      </c>
      <c r="G204" s="318"/>
      <c r="H204" s="318" t="s">
        <v>2165</v>
      </c>
      <c r="I204" s="318"/>
      <c r="J204" s="318"/>
      <c r="K204" s="366"/>
    </row>
    <row r="205" s="1" customFormat="1" ht="15" customHeight="1">
      <c r="B205" s="343"/>
      <c r="C205" s="318"/>
      <c r="D205" s="318"/>
      <c r="E205" s="318"/>
      <c r="F205" s="341" t="s">
        <v>51</v>
      </c>
      <c r="G205" s="318"/>
      <c r="H205" s="318" t="s">
        <v>2166</v>
      </c>
      <c r="I205" s="318"/>
      <c r="J205" s="318"/>
      <c r="K205" s="366"/>
    </row>
    <row r="206" s="1" customFormat="1" ht="15" customHeight="1">
      <c r="B206" s="343"/>
      <c r="C206" s="318"/>
      <c r="D206" s="318"/>
      <c r="E206" s="318"/>
      <c r="F206" s="341" t="s">
        <v>49</v>
      </c>
      <c r="G206" s="318"/>
      <c r="H206" s="318" t="s">
        <v>2167</v>
      </c>
      <c r="I206" s="318"/>
      <c r="J206" s="318"/>
      <c r="K206" s="366"/>
    </row>
    <row r="207" s="1" customFormat="1" ht="15" customHeight="1">
      <c r="B207" s="343"/>
      <c r="C207" s="318"/>
      <c r="D207" s="318"/>
      <c r="E207" s="318"/>
      <c r="F207" s="341" t="s">
        <v>50</v>
      </c>
      <c r="G207" s="318"/>
      <c r="H207" s="318" t="s">
        <v>2168</v>
      </c>
      <c r="I207" s="318"/>
      <c r="J207" s="318"/>
      <c r="K207" s="366"/>
    </row>
    <row r="208" s="1" customFormat="1" ht="15" customHeight="1">
      <c r="B208" s="343"/>
      <c r="C208" s="318"/>
      <c r="D208" s="318"/>
      <c r="E208" s="318"/>
      <c r="F208" s="341"/>
      <c r="G208" s="318"/>
      <c r="H208" s="318"/>
      <c r="I208" s="318"/>
      <c r="J208" s="318"/>
      <c r="K208" s="366"/>
    </row>
    <row r="209" s="1" customFormat="1" ht="15" customHeight="1">
      <c r="B209" s="343"/>
      <c r="C209" s="318" t="s">
        <v>2107</v>
      </c>
      <c r="D209" s="318"/>
      <c r="E209" s="318"/>
      <c r="F209" s="341" t="s">
        <v>82</v>
      </c>
      <c r="G209" s="318"/>
      <c r="H209" s="318" t="s">
        <v>2169</v>
      </c>
      <c r="I209" s="318"/>
      <c r="J209" s="318"/>
      <c r="K209" s="366"/>
    </row>
    <row r="210" s="1" customFormat="1" ht="15" customHeight="1">
      <c r="B210" s="343"/>
      <c r="C210" s="318"/>
      <c r="D210" s="318"/>
      <c r="E210" s="318"/>
      <c r="F210" s="341" t="s">
        <v>2004</v>
      </c>
      <c r="G210" s="318"/>
      <c r="H210" s="318" t="s">
        <v>2005</v>
      </c>
      <c r="I210" s="318"/>
      <c r="J210" s="318"/>
      <c r="K210" s="366"/>
    </row>
    <row r="211" s="1" customFormat="1" ht="15" customHeight="1">
      <c r="B211" s="343"/>
      <c r="C211" s="318"/>
      <c r="D211" s="318"/>
      <c r="E211" s="318"/>
      <c r="F211" s="341" t="s">
        <v>2002</v>
      </c>
      <c r="G211" s="318"/>
      <c r="H211" s="318" t="s">
        <v>2170</v>
      </c>
      <c r="I211" s="318"/>
      <c r="J211" s="318"/>
      <c r="K211" s="366"/>
    </row>
    <row r="212" s="1" customFormat="1" ht="15" customHeight="1">
      <c r="B212" s="390"/>
      <c r="C212" s="318"/>
      <c r="D212" s="318"/>
      <c r="E212" s="318"/>
      <c r="F212" s="341" t="s">
        <v>115</v>
      </c>
      <c r="G212" s="379"/>
      <c r="H212" s="370" t="s">
        <v>2006</v>
      </c>
      <c r="I212" s="370"/>
      <c r="J212" s="370"/>
      <c r="K212" s="391"/>
    </row>
    <row r="213" s="1" customFormat="1" ht="15" customHeight="1">
      <c r="B213" s="390"/>
      <c r="C213" s="318"/>
      <c r="D213" s="318"/>
      <c r="E213" s="318"/>
      <c r="F213" s="341" t="s">
        <v>2007</v>
      </c>
      <c r="G213" s="379"/>
      <c r="H213" s="370" t="s">
        <v>1935</v>
      </c>
      <c r="I213" s="370"/>
      <c r="J213" s="370"/>
      <c r="K213" s="391"/>
    </row>
    <row r="214" s="1" customFormat="1" ht="15" customHeight="1">
      <c r="B214" s="390"/>
      <c r="C214" s="318"/>
      <c r="D214" s="318"/>
      <c r="E214" s="318"/>
      <c r="F214" s="341"/>
      <c r="G214" s="379"/>
      <c r="H214" s="370"/>
      <c r="I214" s="370"/>
      <c r="J214" s="370"/>
      <c r="K214" s="391"/>
    </row>
    <row r="215" s="1" customFormat="1" ht="15" customHeight="1">
      <c r="B215" s="390"/>
      <c r="C215" s="318" t="s">
        <v>2131</v>
      </c>
      <c r="D215" s="318"/>
      <c r="E215" s="318"/>
      <c r="F215" s="341">
        <v>1</v>
      </c>
      <c r="G215" s="379"/>
      <c r="H215" s="370" t="s">
        <v>2171</v>
      </c>
      <c r="I215" s="370"/>
      <c r="J215" s="370"/>
      <c r="K215" s="391"/>
    </row>
    <row r="216" s="1" customFormat="1" ht="15" customHeight="1">
      <c r="B216" s="390"/>
      <c r="C216" s="318"/>
      <c r="D216" s="318"/>
      <c r="E216" s="318"/>
      <c r="F216" s="341">
        <v>2</v>
      </c>
      <c r="G216" s="379"/>
      <c r="H216" s="370" t="s">
        <v>2172</v>
      </c>
      <c r="I216" s="370"/>
      <c r="J216" s="370"/>
      <c r="K216" s="391"/>
    </row>
    <row r="217" s="1" customFormat="1" ht="15" customHeight="1">
      <c r="B217" s="390"/>
      <c r="C217" s="318"/>
      <c r="D217" s="318"/>
      <c r="E217" s="318"/>
      <c r="F217" s="341">
        <v>3</v>
      </c>
      <c r="G217" s="379"/>
      <c r="H217" s="370" t="s">
        <v>2173</v>
      </c>
      <c r="I217" s="370"/>
      <c r="J217" s="370"/>
      <c r="K217" s="391"/>
    </row>
    <row r="218" s="1" customFormat="1" ht="15" customHeight="1">
      <c r="B218" s="390"/>
      <c r="C218" s="318"/>
      <c r="D218" s="318"/>
      <c r="E218" s="318"/>
      <c r="F218" s="341">
        <v>4</v>
      </c>
      <c r="G218" s="379"/>
      <c r="H218" s="370" t="s">
        <v>2174</v>
      </c>
      <c r="I218" s="370"/>
      <c r="J218" s="370"/>
      <c r="K218" s="391"/>
    </row>
    <row r="219" s="1" customFormat="1" ht="12.75" customHeight="1">
      <c r="B219" s="392"/>
      <c r="C219" s="393"/>
      <c r="D219" s="393"/>
      <c r="E219" s="393"/>
      <c r="F219" s="393"/>
      <c r="G219" s="393"/>
      <c r="H219" s="393"/>
      <c r="I219" s="393"/>
      <c r="J219" s="393"/>
      <c r="K219" s="39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Šmejdířová</dc:creator>
  <cp:lastModifiedBy>Miroslava Šmejdířová</cp:lastModifiedBy>
  <dcterms:created xsi:type="dcterms:W3CDTF">2025-02-21T08:30:11Z</dcterms:created>
  <dcterms:modified xsi:type="dcterms:W3CDTF">2025-02-21T08:30:19Z</dcterms:modified>
</cp:coreProperties>
</file>